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giorg\Documents\"/>
    </mc:Choice>
  </mc:AlternateContent>
  <xr:revisionPtr revIDLastSave="0" documentId="8_{83A4210B-6175-48ED-8290-E295006A4A51}" xr6:coauthVersionLast="47" xr6:coauthVersionMax="47" xr10:uidLastSave="{00000000-0000-0000-0000-000000000000}"/>
  <bookViews>
    <workbookView xWindow="-110" yWindow="-110" windowWidth="19420" windowHeight="11500" tabRatio="833" firstSheet="7" activeTab="7" xr2:uid="{00000000-000D-0000-FFFF-FFFF00000000}"/>
  </bookViews>
  <sheets>
    <sheet name="Tabella Articolo 3" sheetId="5" r:id="rId1"/>
    <sheet name="Allegato A1_Elenco interventi" sheetId="6" r:id="rId2"/>
    <sheet name="Allegato_A2_Anticip_Del_57-24" sheetId="14" r:id="rId3"/>
    <sheet name="Allegato_A3_Anticip_Del_42-24" sheetId="17" r:id="rId4"/>
    <sheet name="Allegato A4_Anticip_Del_79-21" sheetId="7" r:id="rId5"/>
    <sheet name="Allegato A5  - Fondo di Rotazio" sheetId="8" r:id="rId6"/>
    <sheet name="Allegato B__Piano fin. accordo" sheetId="9" r:id="rId7"/>
    <sheet name="All.B1–Piano fin.int quota FSC" sheetId="10" r:id="rId8"/>
    <sheet name="Allegato_B2_Anticip_Del_57-24" sheetId="15" r:id="rId9"/>
    <sheet name="Allegato_B3_Anticip_Del_42-24" sheetId="16" r:id="rId10"/>
    <sheet name="All.B4–Piano fin.int quota FdR" sheetId="11" r:id="rId11"/>
  </sheets>
  <definedNames>
    <definedName name="_xlnm._FilterDatabase" localSheetId="7" hidden="1">'All.B1–Piano fin.int quota FSC'!$A$2:$V$184</definedName>
    <definedName name="_xlnm._FilterDatabase" localSheetId="1" hidden="1">'Allegato A1_Elenco interventi'!$A$3:$P$3</definedName>
    <definedName name="_xlnm._FilterDatabase" localSheetId="4" hidden="1">'Allegato A4_Anticip_Del_79-21'!$A$2:$G$131</definedName>
    <definedName name="_xlnm._FilterDatabase" localSheetId="5" hidden="1">'Allegato A5  - Fondo di Rotazio'!$A$3:$P$76</definedName>
    <definedName name="_xlnm._FilterDatabase" localSheetId="2" hidden="1">'Allegato_A2_Anticip_Del_57-24'!$A$2:$P$84</definedName>
    <definedName name="_xlnm._FilterDatabase" localSheetId="3" hidden="1">'Allegato_A3_Anticip_Del_42-24'!$A$1:$Q$560</definedName>
    <definedName name="_xlnm.Print_Area" localSheetId="7">'All.B1–Piano fin.int quota FSC'!$A$1:$U$184</definedName>
    <definedName name="_xlnm.Print_Area" localSheetId="10">'All.B4–Piano fin.int quota FdR'!$A$1:$O$77</definedName>
    <definedName name="_xlnm.Print_Area" localSheetId="1">'Allegato A1_Elenco interventi'!$A$1:$P$185</definedName>
    <definedName name="_xlnm.Print_Area" localSheetId="5">'Allegato A5  - Fondo di Rotazio'!$A$1:$O$78</definedName>
    <definedName name="_xlnm.Print_Area" localSheetId="6">'Allegato B__Piano fin. accordo'!$A$1:$N$6</definedName>
    <definedName name="_xlnm.Print_Area" localSheetId="2">'Allegato_A2_Anticip_Del_57-24'!$A$1:$P$84</definedName>
    <definedName name="_xlnm.Print_Area" localSheetId="3">'Allegato_A3_Anticip_Del_42-24'!$A$1:$Q$560</definedName>
    <definedName name="_xlnm.Print_Area" localSheetId="8">'Allegato_B2_Anticip_Del_57-24'!$A$1:$T$84</definedName>
    <definedName name="_xlnm.Print_Area" localSheetId="9">'Allegato_B3_Anticip_Del_42-24'!$A$1:$I$559</definedName>
    <definedName name="_xlnm.Print_Area" localSheetId="0">'Tabella Articolo 3'!$A$1:$K$23</definedName>
    <definedName name="_xlnm.Print_Titles" localSheetId="7">'All.B1–Piano fin.int quota FSC'!$2:$2</definedName>
    <definedName name="_xlnm.Print_Titles" localSheetId="10">'All.B4–Piano fin.int quota FdR'!$2:$2</definedName>
    <definedName name="_xlnm.Print_Titles" localSheetId="1">'Allegato A1_Elenco interventi'!$2:$3</definedName>
    <definedName name="_xlnm.Print_Titles" localSheetId="4">'Allegato A4_Anticip_Del_79-21'!$2:$2</definedName>
    <definedName name="_xlnm.Print_Titles" localSheetId="5">'Allegato A5  - Fondo di Rotazio'!$2:$3</definedName>
    <definedName name="_xlnm.Print_Titles" localSheetId="2">'Allegato_A2_Anticip_Del_57-24'!$2:$2</definedName>
    <definedName name="_xlnm.Print_Titles" localSheetId="3">'Allegato_A3_Anticip_Del_42-24'!$2:$4</definedName>
    <definedName name="_xlnm.Print_Titles" localSheetId="8">'Allegato_B2_Anticip_Del_57-24'!$2:$2</definedName>
    <definedName name="_xlnm.Print_Titles" localSheetId="9">'Allegato_B3_Anticip_Del_42-24'!$2:$3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9" l="1"/>
  <c r="H84" i="15" l="1"/>
  <c r="F84" i="15"/>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7" i="8"/>
  <c r="I68" i="8"/>
  <c r="I69" i="8"/>
  <c r="I70" i="8"/>
  <c r="I71" i="8"/>
  <c r="I72" i="8"/>
  <c r="I73" i="8"/>
  <c r="I74" i="8"/>
  <c r="I75" i="8"/>
  <c r="J15" i="5"/>
  <c r="J7" i="5"/>
  <c r="I8" i="5"/>
  <c r="I9" i="5"/>
  <c r="I10" i="5"/>
  <c r="I11" i="5"/>
  <c r="I12" i="5"/>
  <c r="H15" i="5"/>
  <c r="G15" i="5"/>
  <c r="C15" i="5"/>
  <c r="C19" i="5" s="1"/>
  <c r="B15" i="5"/>
  <c r="B19" i="5" s="1"/>
  <c r="H29" i="6"/>
  <c r="F9" i="6"/>
  <c r="K8" i="5"/>
  <c r="K15" i="5" s="1"/>
  <c r="E19" i="5"/>
  <c r="D19" i="5"/>
  <c r="K4" i="5"/>
  <c r="F15" i="5"/>
  <c r="E15" i="5"/>
  <c r="D15" i="5"/>
  <c r="K12" i="5"/>
  <c r="K11" i="5"/>
  <c r="K10" i="5"/>
  <c r="J4" i="5"/>
  <c r="I15" i="5" l="1"/>
  <c r="J75" i="11"/>
  <c r="K75" i="11"/>
  <c r="L75" i="11"/>
  <c r="M75" i="11"/>
  <c r="N75" i="11"/>
  <c r="O75" i="11"/>
  <c r="G75" i="11"/>
  <c r="I31" i="11"/>
  <c r="H28" i="11"/>
  <c r="I28" i="11" s="1"/>
  <c r="H27" i="11"/>
  <c r="I27" i="11" s="1"/>
  <c r="H26" i="11"/>
  <c r="I26" i="11" s="1"/>
  <c r="H25" i="11"/>
  <c r="I25" i="11" s="1"/>
  <c r="H24" i="11"/>
  <c r="I24" i="11" s="1"/>
  <c r="H23" i="11"/>
  <c r="I23" i="11" s="1"/>
  <c r="H22" i="11"/>
  <c r="I22" i="11" s="1"/>
  <c r="H21" i="11"/>
  <c r="I21" i="11" s="1"/>
  <c r="H20" i="11"/>
  <c r="I20" i="11" s="1"/>
  <c r="H19" i="11"/>
  <c r="I19" i="11" s="1"/>
  <c r="H18" i="11"/>
  <c r="I18" i="11" s="1"/>
  <c r="G17" i="11"/>
  <c r="H17" i="11" s="1"/>
  <c r="I17" i="11" s="1"/>
  <c r="G16" i="11"/>
  <c r="G15" i="11"/>
  <c r="G14" i="11"/>
  <c r="G13" i="11"/>
  <c r="H13" i="11" s="1"/>
  <c r="I13" i="11" s="1"/>
  <c r="G12" i="11"/>
  <c r="G11" i="11"/>
  <c r="G10" i="11"/>
  <c r="G9" i="11"/>
  <c r="H9" i="11" s="1"/>
  <c r="I9" i="11" s="1"/>
  <c r="G8" i="11"/>
  <c r="H7" i="11"/>
  <c r="I7" i="11" s="1"/>
  <c r="H6" i="11"/>
  <c r="I6" i="11" s="1"/>
  <c r="H5" i="11"/>
  <c r="I5" i="11" s="1"/>
  <c r="H4" i="11"/>
  <c r="I4" i="11" s="1"/>
  <c r="H3" i="11"/>
  <c r="I3" i="11" s="1"/>
  <c r="N5" i="9"/>
  <c r="N4" i="9"/>
  <c r="C6" i="9"/>
  <c r="D6" i="9"/>
  <c r="E6" i="9"/>
  <c r="F6" i="9"/>
  <c r="G6" i="9"/>
  <c r="H6" i="9"/>
  <c r="I6" i="9"/>
  <c r="J6" i="9"/>
  <c r="K6" i="9"/>
  <c r="L6" i="9"/>
  <c r="M6" i="9"/>
  <c r="B6" i="9"/>
  <c r="K184" i="10"/>
  <c r="L184" i="10"/>
  <c r="M184" i="10"/>
  <c r="N184" i="10"/>
  <c r="O184" i="10"/>
  <c r="P184" i="10"/>
  <c r="Q184" i="10"/>
  <c r="R184" i="10"/>
  <c r="S184" i="10"/>
  <c r="T184" i="10"/>
  <c r="U184" i="10"/>
  <c r="J39" i="10"/>
  <c r="J38" i="10"/>
  <c r="J34" i="10"/>
  <c r="J32" i="10"/>
  <c r="J184" i="10" s="1"/>
  <c r="H10" i="11" l="1"/>
  <c r="I10" i="11" s="1"/>
  <c r="H14" i="11"/>
  <c r="I14" i="11" s="1"/>
  <c r="H11" i="11"/>
  <c r="I11" i="11" s="1"/>
  <c r="H15" i="11"/>
  <c r="I15" i="11" s="1"/>
  <c r="H8" i="11"/>
  <c r="I8" i="11" s="1"/>
  <c r="H12" i="11"/>
  <c r="I12" i="11" s="1"/>
  <c r="H16" i="11"/>
  <c r="I16" i="11" s="1"/>
  <c r="N6" i="9"/>
  <c r="G76" i="8"/>
  <c r="H29" i="8"/>
  <c r="H28" i="8"/>
  <c r="H27" i="8"/>
  <c r="H26" i="8"/>
  <c r="H25" i="8"/>
  <c r="H24" i="8"/>
  <c r="H23" i="8"/>
  <c r="H22" i="8"/>
  <c r="H21" i="8"/>
  <c r="H20" i="8"/>
  <c r="H19" i="8"/>
  <c r="G18" i="8"/>
  <c r="H17" i="8"/>
  <c r="G17" i="8"/>
  <c r="H16" i="8"/>
  <c r="G16" i="8"/>
  <c r="G15" i="8"/>
  <c r="G14" i="8"/>
  <c r="H13" i="8"/>
  <c r="G13" i="8"/>
  <c r="G12" i="8"/>
  <c r="H12" i="8" s="1"/>
  <c r="G11" i="8"/>
  <c r="G10" i="8"/>
  <c r="H9" i="8"/>
  <c r="G9" i="8"/>
  <c r="H8" i="8"/>
  <c r="H7" i="8"/>
  <c r="H6" i="8"/>
  <c r="H5" i="8"/>
  <c r="H4" i="8"/>
  <c r="H84" i="14"/>
  <c r="G84" i="14"/>
  <c r="F185" i="6"/>
  <c r="H75" i="11" l="1"/>
  <c r="I75" i="11"/>
  <c r="I4" i="8"/>
  <c r="H11" i="8"/>
  <c r="H15" i="8"/>
  <c r="H10" i="8"/>
  <c r="H14" i="8"/>
  <c r="H18" i="8"/>
  <c r="I76" i="8" l="1"/>
  <c r="H76" i="8"/>
  <c r="I4" i="5"/>
  <c r="G560" i="17"/>
  <c r="D559" i="17"/>
  <c r="D558" i="17"/>
  <c r="D557" i="17"/>
  <c r="D556" i="17"/>
  <c r="D555" i="17"/>
  <c r="D554" i="17"/>
  <c r="D553" i="17"/>
  <c r="D552" i="17"/>
  <c r="D551" i="17"/>
  <c r="D550" i="17"/>
  <c r="D549" i="17"/>
  <c r="D548" i="17"/>
  <c r="D547" i="17"/>
  <c r="D546" i="17"/>
  <c r="D545" i="17"/>
  <c r="D544" i="17"/>
  <c r="D543" i="17"/>
  <c r="D542" i="17"/>
  <c r="D541" i="17"/>
  <c r="D540" i="17"/>
  <c r="D539" i="17"/>
  <c r="D538" i="17"/>
  <c r="D537" i="17"/>
  <c r="D536" i="17"/>
  <c r="D535" i="17"/>
  <c r="D534" i="17"/>
  <c r="D533" i="17"/>
  <c r="D532" i="17"/>
  <c r="D531" i="17"/>
  <c r="D530" i="17"/>
  <c r="D529" i="17"/>
  <c r="D528" i="17"/>
  <c r="D527" i="17"/>
  <c r="D526" i="17"/>
  <c r="D525" i="17"/>
  <c r="D524" i="17"/>
  <c r="D523" i="17"/>
  <c r="D522" i="17"/>
  <c r="D521" i="17"/>
  <c r="D520" i="17"/>
  <c r="D519" i="17"/>
  <c r="D518" i="17"/>
  <c r="D517" i="17"/>
  <c r="D516" i="17"/>
  <c r="D515" i="17"/>
  <c r="D514" i="17"/>
  <c r="D513" i="17"/>
  <c r="D512" i="17"/>
  <c r="D511" i="17"/>
  <c r="D510" i="17"/>
  <c r="D509" i="17"/>
  <c r="D508" i="17"/>
  <c r="D507" i="17"/>
  <c r="D506" i="17"/>
  <c r="D505" i="17"/>
  <c r="D504" i="17"/>
  <c r="D503" i="17"/>
  <c r="D502" i="17"/>
  <c r="D501" i="17"/>
  <c r="D500" i="17"/>
  <c r="D499" i="17"/>
  <c r="D498" i="17"/>
  <c r="D497" i="17"/>
  <c r="D496" i="17"/>
  <c r="D495" i="17"/>
  <c r="D494" i="17"/>
  <c r="D493" i="17"/>
  <c r="D492" i="17"/>
  <c r="D491" i="17"/>
  <c r="D490" i="17"/>
  <c r="D489" i="17"/>
  <c r="D488" i="17"/>
  <c r="D487" i="17"/>
  <c r="D486" i="17"/>
  <c r="D485" i="17"/>
  <c r="D484" i="17"/>
  <c r="D483" i="17"/>
  <c r="D482" i="17"/>
  <c r="D481" i="17"/>
  <c r="D480" i="17"/>
  <c r="D479" i="17"/>
  <c r="D478" i="17"/>
  <c r="D477" i="17"/>
  <c r="D476" i="17"/>
  <c r="D475" i="17"/>
  <c r="D474" i="17"/>
  <c r="D473" i="17"/>
  <c r="D472" i="17"/>
  <c r="D471" i="17"/>
  <c r="D470" i="17"/>
  <c r="D469" i="17"/>
  <c r="D468" i="17"/>
  <c r="D467" i="17"/>
  <c r="D466" i="17"/>
  <c r="D465" i="17"/>
  <c r="D464" i="17"/>
  <c r="D463" i="17"/>
  <c r="D462" i="17"/>
  <c r="D461" i="17"/>
  <c r="D460" i="17"/>
  <c r="D459" i="17"/>
  <c r="D458" i="17"/>
  <c r="D457" i="17"/>
  <c r="D456" i="17"/>
  <c r="D455" i="17"/>
  <c r="D454" i="17"/>
  <c r="D453" i="17"/>
  <c r="D452" i="17"/>
  <c r="D451" i="17"/>
  <c r="D450" i="17"/>
  <c r="D449" i="17"/>
  <c r="D448" i="17"/>
  <c r="D447" i="17"/>
  <c r="D446" i="17"/>
  <c r="D445" i="17"/>
  <c r="D444" i="17"/>
  <c r="D443" i="17"/>
  <c r="D442" i="17"/>
  <c r="D441" i="17"/>
  <c r="D440" i="17"/>
  <c r="D439" i="17"/>
  <c r="D438" i="17"/>
  <c r="D437" i="17"/>
  <c r="D436" i="17"/>
  <c r="D435" i="17"/>
  <c r="D434" i="17"/>
  <c r="D433" i="17"/>
  <c r="D432" i="17"/>
  <c r="D431" i="17"/>
  <c r="D430" i="17"/>
  <c r="D429" i="17"/>
  <c r="D428" i="17"/>
  <c r="D427" i="17"/>
  <c r="D426" i="17"/>
  <c r="D425" i="17"/>
  <c r="D424" i="17"/>
  <c r="D423" i="17"/>
  <c r="D422" i="17"/>
  <c r="D421" i="17"/>
  <c r="D420" i="17"/>
  <c r="D419" i="17"/>
  <c r="D418" i="17"/>
  <c r="D417" i="17"/>
  <c r="D416" i="17"/>
  <c r="D415" i="17"/>
  <c r="D414" i="17"/>
  <c r="D413" i="17"/>
  <c r="D412" i="17"/>
  <c r="D411" i="17"/>
  <c r="D410" i="17"/>
  <c r="D409" i="17"/>
  <c r="D408" i="17"/>
  <c r="D407" i="17"/>
  <c r="D406" i="17"/>
  <c r="D405" i="17"/>
  <c r="D404" i="17"/>
  <c r="D403" i="17"/>
  <c r="D402" i="17"/>
  <c r="D401" i="17"/>
  <c r="D400" i="17"/>
  <c r="D399" i="17"/>
  <c r="D398" i="17"/>
  <c r="D397" i="17"/>
  <c r="D396" i="17"/>
  <c r="D395" i="17"/>
  <c r="D394" i="17"/>
  <c r="D393" i="17"/>
  <c r="D392" i="17"/>
  <c r="D391" i="17"/>
  <c r="D390" i="17"/>
  <c r="D389" i="17"/>
  <c r="D388" i="17"/>
  <c r="D387" i="17"/>
  <c r="D386" i="17"/>
  <c r="D385" i="17"/>
  <c r="D384" i="17"/>
  <c r="D383" i="17"/>
  <c r="D382" i="17"/>
  <c r="D381" i="17"/>
  <c r="D380" i="17"/>
  <c r="D379" i="17"/>
  <c r="D378" i="17"/>
  <c r="D377" i="17"/>
  <c r="D376" i="17"/>
  <c r="D375" i="17"/>
  <c r="D374" i="17"/>
  <c r="D373" i="17"/>
  <c r="D372" i="17"/>
  <c r="D371" i="17"/>
  <c r="D370" i="17"/>
  <c r="D369" i="17"/>
  <c r="D368" i="17"/>
  <c r="D367" i="17"/>
  <c r="D366" i="17"/>
  <c r="D365" i="17"/>
  <c r="D364" i="17"/>
  <c r="D363" i="17"/>
  <c r="D362" i="17"/>
  <c r="D361" i="17"/>
  <c r="D360" i="17"/>
  <c r="D359" i="17"/>
  <c r="D358" i="17"/>
  <c r="D357" i="17"/>
  <c r="D356" i="17"/>
  <c r="D355" i="17"/>
  <c r="D354" i="17"/>
  <c r="D353" i="17"/>
  <c r="D352" i="17"/>
  <c r="D351" i="17"/>
  <c r="D350" i="17"/>
  <c r="D349" i="17"/>
  <c r="D348" i="17"/>
  <c r="D347" i="17"/>
  <c r="D346" i="17"/>
  <c r="D345" i="17"/>
  <c r="D344" i="17"/>
  <c r="D343" i="17"/>
  <c r="D342" i="17"/>
  <c r="D341" i="17"/>
  <c r="D340" i="17"/>
  <c r="D339" i="17"/>
  <c r="D338" i="17"/>
  <c r="D337" i="17"/>
  <c r="D336" i="17"/>
  <c r="D335" i="17"/>
  <c r="D334" i="17"/>
  <c r="D333" i="17"/>
  <c r="D332" i="17"/>
  <c r="D331" i="17"/>
  <c r="D330" i="17"/>
  <c r="D329" i="17"/>
  <c r="D328" i="17"/>
  <c r="D327" i="17"/>
  <c r="D326" i="17"/>
  <c r="D325" i="17"/>
  <c r="D324" i="17"/>
  <c r="D323" i="17"/>
  <c r="D322" i="17"/>
  <c r="D321" i="17"/>
  <c r="D320" i="17"/>
  <c r="D319" i="17"/>
  <c r="D318" i="17"/>
  <c r="D317" i="17"/>
  <c r="D316" i="17"/>
  <c r="D315" i="17"/>
  <c r="D314" i="17"/>
  <c r="D313" i="17"/>
  <c r="D312" i="17"/>
  <c r="D311" i="17"/>
  <c r="D310" i="17"/>
  <c r="D309" i="17"/>
  <c r="D308" i="17"/>
  <c r="D307" i="17"/>
  <c r="D306" i="17"/>
  <c r="D305" i="17"/>
  <c r="D304" i="17"/>
  <c r="D303" i="17"/>
  <c r="D302" i="17"/>
  <c r="D301" i="17"/>
  <c r="D300" i="17"/>
  <c r="D299" i="17"/>
  <c r="D298" i="17"/>
  <c r="D297" i="17"/>
  <c r="D296" i="17"/>
  <c r="D295" i="17"/>
  <c r="D294" i="17"/>
  <c r="D293" i="17"/>
  <c r="D292" i="17"/>
  <c r="D291" i="17"/>
  <c r="D290" i="17"/>
  <c r="D289" i="17"/>
  <c r="D288" i="17"/>
  <c r="D287" i="17"/>
  <c r="D286" i="17"/>
  <c r="D285" i="17"/>
  <c r="D284" i="17"/>
  <c r="D283" i="17"/>
  <c r="D282" i="17"/>
  <c r="D281" i="17"/>
  <c r="D280" i="17"/>
  <c r="D279" i="17"/>
  <c r="D278" i="17"/>
  <c r="D277" i="17"/>
  <c r="D276" i="17"/>
  <c r="D275" i="17"/>
  <c r="D274" i="17"/>
  <c r="D273" i="17"/>
  <c r="D272" i="17"/>
  <c r="D271" i="17"/>
  <c r="D270" i="17"/>
  <c r="D269" i="17"/>
  <c r="D268" i="17"/>
  <c r="D267" i="17"/>
  <c r="D266" i="17"/>
  <c r="D265" i="17"/>
  <c r="D264" i="17"/>
  <c r="D263" i="17"/>
  <c r="D262" i="17"/>
  <c r="D261" i="17"/>
  <c r="D260" i="17"/>
  <c r="D259" i="17"/>
  <c r="D258" i="17"/>
  <c r="D257" i="17"/>
  <c r="D256" i="17"/>
  <c r="D255" i="17"/>
  <c r="D254" i="17"/>
  <c r="D253" i="17"/>
  <c r="D252" i="17"/>
  <c r="D251" i="17"/>
  <c r="D250" i="17"/>
  <c r="D249" i="17"/>
  <c r="D248" i="17"/>
  <c r="D247" i="17"/>
  <c r="D246" i="17"/>
  <c r="D245" i="17"/>
  <c r="D244" i="17"/>
  <c r="D243" i="17"/>
  <c r="D242" i="17"/>
  <c r="D241" i="17"/>
  <c r="D240" i="17"/>
  <c r="D239" i="17"/>
  <c r="D238" i="17"/>
  <c r="D237" i="17"/>
  <c r="D236" i="17"/>
  <c r="D235" i="17"/>
  <c r="D234" i="17"/>
  <c r="D233" i="17"/>
  <c r="D232" i="17"/>
  <c r="D231" i="17"/>
  <c r="D230" i="17"/>
  <c r="D229" i="17"/>
  <c r="D228" i="17"/>
  <c r="D227" i="17"/>
  <c r="D226" i="17"/>
  <c r="D225" i="17"/>
  <c r="D224" i="17"/>
  <c r="D223" i="17"/>
  <c r="D222" i="17"/>
  <c r="D221" i="17"/>
  <c r="D220" i="17"/>
  <c r="D219" i="17"/>
  <c r="D218" i="17"/>
  <c r="D217" i="17"/>
  <c r="D216" i="17"/>
  <c r="D215" i="17"/>
  <c r="D214" i="17"/>
  <c r="D213" i="17"/>
  <c r="D212" i="17"/>
  <c r="D211" i="17"/>
  <c r="D210" i="17"/>
  <c r="D209" i="17"/>
  <c r="D208" i="17"/>
  <c r="D207" i="17"/>
  <c r="D206" i="17"/>
  <c r="D205" i="17"/>
  <c r="D204" i="17"/>
  <c r="D203" i="17"/>
  <c r="D202" i="17"/>
  <c r="D201" i="17"/>
  <c r="D200" i="17"/>
  <c r="D199" i="17"/>
  <c r="D198" i="17"/>
  <c r="D197" i="17"/>
  <c r="D196" i="17"/>
  <c r="D195" i="17"/>
  <c r="D194" i="17"/>
  <c r="D193" i="17"/>
  <c r="D192" i="17"/>
  <c r="D191" i="17"/>
  <c r="D190" i="17"/>
  <c r="D189" i="17"/>
  <c r="D188" i="17"/>
  <c r="D187" i="17"/>
  <c r="D186" i="17"/>
  <c r="D185" i="17"/>
  <c r="D184" i="17"/>
  <c r="D183" i="17"/>
  <c r="D182" i="17"/>
  <c r="D181" i="17"/>
  <c r="D180" i="17"/>
  <c r="D179" i="17"/>
  <c r="D178" i="17"/>
  <c r="D177" i="17"/>
  <c r="D176" i="17"/>
  <c r="D175" i="17"/>
  <c r="D174" i="17"/>
  <c r="D173" i="17"/>
  <c r="D172" i="17"/>
  <c r="D171" i="17"/>
  <c r="D170" i="17"/>
  <c r="D169" i="17"/>
  <c r="D168" i="17"/>
  <c r="D167" i="17"/>
  <c r="D166" i="17"/>
  <c r="D165" i="17"/>
  <c r="D164" i="17"/>
  <c r="D163" i="17"/>
  <c r="D162" i="17"/>
  <c r="D161" i="17"/>
  <c r="D160" i="17"/>
  <c r="D159" i="17"/>
  <c r="D158" i="17"/>
  <c r="D157" i="17"/>
  <c r="D156" i="17"/>
  <c r="D155" i="17"/>
  <c r="D154" i="17"/>
  <c r="D153" i="17"/>
  <c r="D152" i="17"/>
  <c r="D151" i="17"/>
  <c r="D150" i="17"/>
  <c r="D149" i="17"/>
  <c r="D148" i="17"/>
  <c r="D147" i="17"/>
  <c r="D146" i="17"/>
  <c r="D145" i="17"/>
  <c r="D144" i="17"/>
  <c r="D143" i="17"/>
  <c r="D142" i="17"/>
  <c r="D141" i="17"/>
  <c r="D140" i="17"/>
  <c r="D139" i="17"/>
  <c r="D138" i="17"/>
  <c r="D137" i="17"/>
  <c r="D136" i="17"/>
  <c r="D135" i="17"/>
  <c r="D134" i="17"/>
  <c r="D133" i="17"/>
  <c r="D132" i="17"/>
  <c r="D131" i="17"/>
  <c r="D130" i="17"/>
  <c r="D129" i="17"/>
  <c r="D128" i="17"/>
  <c r="D127" i="17"/>
  <c r="D126" i="17"/>
  <c r="D125" i="17"/>
  <c r="D124" i="17"/>
  <c r="D123" i="17"/>
  <c r="D122" i="17"/>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c r="D67" i="17"/>
  <c r="D66" i="17"/>
  <c r="D65" i="17"/>
  <c r="D64" i="17"/>
  <c r="D63" i="17"/>
  <c r="D62" i="17"/>
  <c r="D61" i="17"/>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D9" i="17"/>
  <c r="D8" i="17"/>
  <c r="D7" i="17"/>
  <c r="D6" i="17"/>
  <c r="D5" i="17"/>
  <c r="G559" i="16"/>
  <c r="I558" i="16"/>
  <c r="H558" i="16"/>
  <c r="D558" i="16"/>
  <c r="I557" i="16"/>
  <c r="H557" i="16"/>
  <c r="D557" i="16"/>
  <c r="I556" i="16"/>
  <c r="H556" i="16"/>
  <c r="D556" i="16"/>
  <c r="I555" i="16"/>
  <c r="H555" i="16"/>
  <c r="D555" i="16"/>
  <c r="I554" i="16"/>
  <c r="H554" i="16"/>
  <c r="D554" i="16"/>
  <c r="I553" i="16"/>
  <c r="H553" i="16"/>
  <c r="D553" i="16"/>
  <c r="I552" i="16"/>
  <c r="H552" i="16"/>
  <c r="D552" i="16"/>
  <c r="I551" i="16"/>
  <c r="H551" i="16"/>
  <c r="D551" i="16"/>
  <c r="I550" i="16"/>
  <c r="H550" i="16"/>
  <c r="D550" i="16"/>
  <c r="I549" i="16"/>
  <c r="H549" i="16"/>
  <c r="D549" i="16"/>
  <c r="I548" i="16"/>
  <c r="H548" i="16"/>
  <c r="D548" i="16"/>
  <c r="I547" i="16"/>
  <c r="H547" i="16"/>
  <c r="D547" i="16"/>
  <c r="I546" i="16"/>
  <c r="H546" i="16"/>
  <c r="D546" i="16"/>
  <c r="I545" i="16"/>
  <c r="H545" i="16"/>
  <c r="D545" i="16"/>
  <c r="I544" i="16"/>
  <c r="H544" i="16"/>
  <c r="D544" i="16"/>
  <c r="I543" i="16"/>
  <c r="H543" i="16"/>
  <c r="D543" i="16"/>
  <c r="I542" i="16"/>
  <c r="H542" i="16"/>
  <c r="D542" i="16"/>
  <c r="I541" i="16"/>
  <c r="H541" i="16"/>
  <c r="D541" i="16"/>
  <c r="I540" i="16"/>
  <c r="H540" i="16"/>
  <c r="D540" i="16"/>
  <c r="I539" i="16"/>
  <c r="H539" i="16"/>
  <c r="D539" i="16"/>
  <c r="I538" i="16"/>
  <c r="H538" i="16"/>
  <c r="D538" i="16"/>
  <c r="I537" i="16"/>
  <c r="H537" i="16"/>
  <c r="D537" i="16"/>
  <c r="I536" i="16"/>
  <c r="H536" i="16"/>
  <c r="D536" i="16"/>
  <c r="I535" i="16"/>
  <c r="H535" i="16"/>
  <c r="D535" i="16"/>
  <c r="I534" i="16"/>
  <c r="H534" i="16"/>
  <c r="D534" i="16"/>
  <c r="I533" i="16"/>
  <c r="H533" i="16"/>
  <c r="D533" i="16"/>
  <c r="I532" i="16"/>
  <c r="H532" i="16"/>
  <c r="D532" i="16"/>
  <c r="I531" i="16"/>
  <c r="H531" i="16"/>
  <c r="D531" i="16"/>
  <c r="I530" i="16"/>
  <c r="H530" i="16"/>
  <c r="D530" i="16"/>
  <c r="I529" i="16"/>
  <c r="H529" i="16"/>
  <c r="D529" i="16"/>
  <c r="I528" i="16"/>
  <c r="H528" i="16"/>
  <c r="D528" i="16"/>
  <c r="I527" i="16"/>
  <c r="H527" i="16"/>
  <c r="D527" i="16"/>
  <c r="I526" i="16"/>
  <c r="H526" i="16"/>
  <c r="D526" i="16"/>
  <c r="I525" i="16"/>
  <c r="H525" i="16"/>
  <c r="D525" i="16"/>
  <c r="I524" i="16"/>
  <c r="H524" i="16"/>
  <c r="D524" i="16"/>
  <c r="I523" i="16"/>
  <c r="H523" i="16"/>
  <c r="D523" i="16"/>
  <c r="I522" i="16"/>
  <c r="H522" i="16"/>
  <c r="D522" i="16"/>
  <c r="I521" i="16"/>
  <c r="H521" i="16"/>
  <c r="D521" i="16"/>
  <c r="I520" i="16"/>
  <c r="H520" i="16"/>
  <c r="D520" i="16"/>
  <c r="I519" i="16"/>
  <c r="H519" i="16"/>
  <c r="D519" i="16"/>
  <c r="I518" i="16"/>
  <c r="H518" i="16"/>
  <c r="D518" i="16"/>
  <c r="I517" i="16"/>
  <c r="H517" i="16"/>
  <c r="D517" i="16"/>
  <c r="I516" i="16"/>
  <c r="H516" i="16"/>
  <c r="D516" i="16"/>
  <c r="I515" i="16"/>
  <c r="H515" i="16"/>
  <c r="D515" i="16"/>
  <c r="I514" i="16"/>
  <c r="H514" i="16"/>
  <c r="D514" i="16"/>
  <c r="I513" i="16"/>
  <c r="H513" i="16"/>
  <c r="D513" i="16"/>
  <c r="I512" i="16"/>
  <c r="H512" i="16"/>
  <c r="D512" i="16"/>
  <c r="I511" i="16"/>
  <c r="H511" i="16"/>
  <c r="D511" i="16"/>
  <c r="I510" i="16"/>
  <c r="H510" i="16"/>
  <c r="D510" i="16"/>
  <c r="I509" i="16"/>
  <c r="H509" i="16"/>
  <c r="D509" i="16"/>
  <c r="I508" i="16"/>
  <c r="H508" i="16"/>
  <c r="D508" i="16"/>
  <c r="I507" i="16"/>
  <c r="H507" i="16"/>
  <c r="D507" i="16"/>
  <c r="I506" i="16"/>
  <c r="H506" i="16"/>
  <c r="D506" i="16"/>
  <c r="I505" i="16"/>
  <c r="H505" i="16"/>
  <c r="D505" i="16"/>
  <c r="I504" i="16"/>
  <c r="H504" i="16"/>
  <c r="D504" i="16"/>
  <c r="I503" i="16"/>
  <c r="H503" i="16"/>
  <c r="D503" i="16"/>
  <c r="I502" i="16"/>
  <c r="H502" i="16"/>
  <c r="D502" i="16"/>
  <c r="I501" i="16"/>
  <c r="H501" i="16"/>
  <c r="D501" i="16"/>
  <c r="I500" i="16"/>
  <c r="H500" i="16"/>
  <c r="D500" i="16"/>
  <c r="I499" i="16"/>
  <c r="H499" i="16"/>
  <c r="D499" i="16"/>
  <c r="I498" i="16"/>
  <c r="H498" i="16"/>
  <c r="D498" i="16"/>
  <c r="I497" i="16"/>
  <c r="H497" i="16"/>
  <c r="D497" i="16"/>
  <c r="I496" i="16"/>
  <c r="H496" i="16"/>
  <c r="D496" i="16"/>
  <c r="I495" i="16"/>
  <c r="H495" i="16"/>
  <c r="D495" i="16"/>
  <c r="I494" i="16"/>
  <c r="H494" i="16"/>
  <c r="D494" i="16"/>
  <c r="I493" i="16"/>
  <c r="H493" i="16"/>
  <c r="D493" i="16"/>
  <c r="I492" i="16"/>
  <c r="H492" i="16"/>
  <c r="D492" i="16"/>
  <c r="I491" i="16"/>
  <c r="H491" i="16"/>
  <c r="D491" i="16"/>
  <c r="I490" i="16"/>
  <c r="H490" i="16"/>
  <c r="D490" i="16"/>
  <c r="I489" i="16"/>
  <c r="H489" i="16"/>
  <c r="D489" i="16"/>
  <c r="I488" i="16"/>
  <c r="H488" i="16"/>
  <c r="D488" i="16"/>
  <c r="I487" i="16"/>
  <c r="H487" i="16"/>
  <c r="D487" i="16"/>
  <c r="I486" i="16"/>
  <c r="H486" i="16"/>
  <c r="D486" i="16"/>
  <c r="I485" i="16"/>
  <c r="H485" i="16"/>
  <c r="D485" i="16"/>
  <c r="I484" i="16"/>
  <c r="H484" i="16"/>
  <c r="D484" i="16"/>
  <c r="I483" i="16"/>
  <c r="H483" i="16"/>
  <c r="D483" i="16"/>
  <c r="I482" i="16"/>
  <c r="H482" i="16"/>
  <c r="D482" i="16"/>
  <c r="I481" i="16"/>
  <c r="H481" i="16"/>
  <c r="D481" i="16"/>
  <c r="I480" i="16"/>
  <c r="H480" i="16"/>
  <c r="D480" i="16"/>
  <c r="I479" i="16"/>
  <c r="H479" i="16"/>
  <c r="D479" i="16"/>
  <c r="I478" i="16"/>
  <c r="H478" i="16"/>
  <c r="D478" i="16"/>
  <c r="I477" i="16"/>
  <c r="H477" i="16"/>
  <c r="D477" i="16"/>
  <c r="I476" i="16"/>
  <c r="H476" i="16"/>
  <c r="D476" i="16"/>
  <c r="I475" i="16"/>
  <c r="H475" i="16"/>
  <c r="D475" i="16"/>
  <c r="I474" i="16"/>
  <c r="H474" i="16"/>
  <c r="D474" i="16"/>
  <c r="I473" i="16"/>
  <c r="H473" i="16"/>
  <c r="D473" i="16"/>
  <c r="I472" i="16"/>
  <c r="H472" i="16"/>
  <c r="D472" i="16"/>
  <c r="I471" i="16"/>
  <c r="H471" i="16"/>
  <c r="D471" i="16"/>
  <c r="I470" i="16"/>
  <c r="H470" i="16"/>
  <c r="D470" i="16"/>
  <c r="I469" i="16"/>
  <c r="H469" i="16"/>
  <c r="D469" i="16"/>
  <c r="I468" i="16"/>
  <c r="H468" i="16"/>
  <c r="D468" i="16"/>
  <c r="I467" i="16"/>
  <c r="H467" i="16"/>
  <c r="D467" i="16"/>
  <c r="I466" i="16"/>
  <c r="H466" i="16"/>
  <c r="D466" i="16"/>
  <c r="I465" i="16"/>
  <c r="H465" i="16"/>
  <c r="D465" i="16"/>
  <c r="I464" i="16"/>
  <c r="H464" i="16"/>
  <c r="D464" i="16"/>
  <c r="I463" i="16"/>
  <c r="H463" i="16"/>
  <c r="D463" i="16"/>
  <c r="I462" i="16"/>
  <c r="H462" i="16"/>
  <c r="D462" i="16"/>
  <c r="I461" i="16"/>
  <c r="H461" i="16"/>
  <c r="D461" i="16"/>
  <c r="I460" i="16"/>
  <c r="H460" i="16"/>
  <c r="D460" i="16"/>
  <c r="I459" i="16"/>
  <c r="H459" i="16"/>
  <c r="D459" i="16"/>
  <c r="I458" i="16"/>
  <c r="H458" i="16"/>
  <c r="D458" i="16"/>
  <c r="I457" i="16"/>
  <c r="H457" i="16"/>
  <c r="D457" i="16"/>
  <c r="I456" i="16"/>
  <c r="H456" i="16"/>
  <c r="D456" i="16"/>
  <c r="I455" i="16"/>
  <c r="H455" i="16"/>
  <c r="D455" i="16"/>
  <c r="I454" i="16"/>
  <c r="H454" i="16"/>
  <c r="D454" i="16"/>
  <c r="I453" i="16"/>
  <c r="H453" i="16"/>
  <c r="D453" i="16"/>
  <c r="I452" i="16"/>
  <c r="H452" i="16"/>
  <c r="D452" i="16"/>
  <c r="I451" i="16"/>
  <c r="H451" i="16"/>
  <c r="D451" i="16"/>
  <c r="I450" i="16"/>
  <c r="H450" i="16"/>
  <c r="D450" i="16"/>
  <c r="I449" i="16"/>
  <c r="H449" i="16"/>
  <c r="D449" i="16"/>
  <c r="I448" i="16"/>
  <c r="H448" i="16"/>
  <c r="D448" i="16"/>
  <c r="I447" i="16"/>
  <c r="H447" i="16"/>
  <c r="D447" i="16"/>
  <c r="I446" i="16"/>
  <c r="H446" i="16"/>
  <c r="D446" i="16"/>
  <c r="I445" i="16"/>
  <c r="H445" i="16"/>
  <c r="D445" i="16"/>
  <c r="I444" i="16"/>
  <c r="H444" i="16"/>
  <c r="D444" i="16"/>
  <c r="I443" i="16"/>
  <c r="H443" i="16"/>
  <c r="D443" i="16"/>
  <c r="I442" i="16"/>
  <c r="H442" i="16"/>
  <c r="D442" i="16"/>
  <c r="I441" i="16"/>
  <c r="H441" i="16"/>
  <c r="D441" i="16"/>
  <c r="I440" i="16"/>
  <c r="H440" i="16"/>
  <c r="D440" i="16"/>
  <c r="I439" i="16"/>
  <c r="H439" i="16"/>
  <c r="D439" i="16"/>
  <c r="I438" i="16"/>
  <c r="H438" i="16"/>
  <c r="D438" i="16"/>
  <c r="I437" i="16"/>
  <c r="H437" i="16"/>
  <c r="D437" i="16"/>
  <c r="I436" i="16"/>
  <c r="H436" i="16"/>
  <c r="D436" i="16"/>
  <c r="I435" i="16"/>
  <c r="H435" i="16"/>
  <c r="D435" i="16"/>
  <c r="I434" i="16"/>
  <c r="H434" i="16"/>
  <c r="D434" i="16"/>
  <c r="I433" i="16"/>
  <c r="H433" i="16"/>
  <c r="D433" i="16"/>
  <c r="I432" i="16"/>
  <c r="H432" i="16"/>
  <c r="D432" i="16"/>
  <c r="I431" i="16"/>
  <c r="H431" i="16"/>
  <c r="D431" i="16"/>
  <c r="I430" i="16"/>
  <c r="H430" i="16"/>
  <c r="D430" i="16"/>
  <c r="I429" i="16"/>
  <c r="H429" i="16"/>
  <c r="D429" i="16"/>
  <c r="I428" i="16"/>
  <c r="H428" i="16"/>
  <c r="D428" i="16"/>
  <c r="I427" i="16"/>
  <c r="H427" i="16"/>
  <c r="D427" i="16"/>
  <c r="I426" i="16"/>
  <c r="H426" i="16"/>
  <c r="D426" i="16"/>
  <c r="I425" i="16"/>
  <c r="H425" i="16"/>
  <c r="D425" i="16"/>
  <c r="I424" i="16"/>
  <c r="H424" i="16"/>
  <c r="D424" i="16"/>
  <c r="I423" i="16"/>
  <c r="H423" i="16"/>
  <c r="D423" i="16"/>
  <c r="I422" i="16"/>
  <c r="H422" i="16"/>
  <c r="D422" i="16"/>
  <c r="I421" i="16"/>
  <c r="H421" i="16"/>
  <c r="D421" i="16"/>
  <c r="I420" i="16"/>
  <c r="H420" i="16"/>
  <c r="D420" i="16"/>
  <c r="I419" i="16"/>
  <c r="H419" i="16"/>
  <c r="D419" i="16"/>
  <c r="I418" i="16"/>
  <c r="H418" i="16"/>
  <c r="D418" i="16"/>
  <c r="I417" i="16"/>
  <c r="H417" i="16"/>
  <c r="D417" i="16"/>
  <c r="I416" i="16"/>
  <c r="H416" i="16"/>
  <c r="D416" i="16"/>
  <c r="I415" i="16"/>
  <c r="H415" i="16"/>
  <c r="D415" i="16"/>
  <c r="I414" i="16"/>
  <c r="H414" i="16"/>
  <c r="D414" i="16"/>
  <c r="I413" i="16"/>
  <c r="H413" i="16"/>
  <c r="D413" i="16"/>
  <c r="I412" i="16"/>
  <c r="H412" i="16"/>
  <c r="D412" i="16"/>
  <c r="I411" i="16"/>
  <c r="H411" i="16"/>
  <c r="D411" i="16"/>
  <c r="I410" i="16"/>
  <c r="H410" i="16"/>
  <c r="D410" i="16"/>
  <c r="I409" i="16"/>
  <c r="H409" i="16"/>
  <c r="D409" i="16"/>
  <c r="I408" i="16"/>
  <c r="H408" i="16"/>
  <c r="D408" i="16"/>
  <c r="I407" i="16"/>
  <c r="H407" i="16"/>
  <c r="D407" i="16"/>
  <c r="I406" i="16"/>
  <c r="H406" i="16"/>
  <c r="D406" i="16"/>
  <c r="I405" i="16"/>
  <c r="H405" i="16"/>
  <c r="D405" i="16"/>
  <c r="I404" i="16"/>
  <c r="H404" i="16"/>
  <c r="D404" i="16"/>
  <c r="I403" i="16"/>
  <c r="H403" i="16"/>
  <c r="D403" i="16"/>
  <c r="I402" i="16"/>
  <c r="H402" i="16"/>
  <c r="D402" i="16"/>
  <c r="I401" i="16"/>
  <c r="H401" i="16"/>
  <c r="D401" i="16"/>
  <c r="I400" i="16"/>
  <c r="H400" i="16"/>
  <c r="D400" i="16"/>
  <c r="I399" i="16"/>
  <c r="H399" i="16"/>
  <c r="D399" i="16"/>
  <c r="I398" i="16"/>
  <c r="H398" i="16"/>
  <c r="D398" i="16"/>
  <c r="I397" i="16"/>
  <c r="H397" i="16"/>
  <c r="D397" i="16"/>
  <c r="I396" i="16"/>
  <c r="H396" i="16"/>
  <c r="D396" i="16"/>
  <c r="I395" i="16"/>
  <c r="H395" i="16"/>
  <c r="D395" i="16"/>
  <c r="I394" i="16"/>
  <c r="H394" i="16"/>
  <c r="D394" i="16"/>
  <c r="I393" i="16"/>
  <c r="H393" i="16"/>
  <c r="D393" i="16"/>
  <c r="I392" i="16"/>
  <c r="H392" i="16"/>
  <c r="D392" i="16"/>
  <c r="I391" i="16"/>
  <c r="H391" i="16"/>
  <c r="D391" i="16"/>
  <c r="I390" i="16"/>
  <c r="H390" i="16"/>
  <c r="D390" i="16"/>
  <c r="I389" i="16"/>
  <c r="H389" i="16"/>
  <c r="D389" i="16"/>
  <c r="I388" i="16"/>
  <c r="H388" i="16"/>
  <c r="D388" i="16"/>
  <c r="I387" i="16"/>
  <c r="H387" i="16"/>
  <c r="D387" i="16"/>
  <c r="I386" i="16"/>
  <c r="H386" i="16"/>
  <c r="D386" i="16"/>
  <c r="I385" i="16"/>
  <c r="H385" i="16"/>
  <c r="D385" i="16"/>
  <c r="I384" i="16"/>
  <c r="H384" i="16"/>
  <c r="D384" i="16"/>
  <c r="I383" i="16"/>
  <c r="H383" i="16"/>
  <c r="D383" i="16"/>
  <c r="I382" i="16"/>
  <c r="H382" i="16"/>
  <c r="D382" i="16"/>
  <c r="I381" i="16"/>
  <c r="H381" i="16"/>
  <c r="D381" i="16"/>
  <c r="I380" i="16"/>
  <c r="H380" i="16"/>
  <c r="D380" i="16"/>
  <c r="I379" i="16"/>
  <c r="H379" i="16"/>
  <c r="D379" i="16"/>
  <c r="I378" i="16"/>
  <c r="H378" i="16"/>
  <c r="D378" i="16"/>
  <c r="I377" i="16"/>
  <c r="H377" i="16"/>
  <c r="D377" i="16"/>
  <c r="I376" i="16"/>
  <c r="H376" i="16"/>
  <c r="D376" i="16"/>
  <c r="I375" i="16"/>
  <c r="H375" i="16"/>
  <c r="D375" i="16"/>
  <c r="I374" i="16"/>
  <c r="H374" i="16"/>
  <c r="D374" i="16"/>
  <c r="I373" i="16"/>
  <c r="H373" i="16"/>
  <c r="D373" i="16"/>
  <c r="I372" i="16"/>
  <c r="H372" i="16"/>
  <c r="D372" i="16"/>
  <c r="I371" i="16"/>
  <c r="H371" i="16"/>
  <c r="D371" i="16"/>
  <c r="I370" i="16"/>
  <c r="H370" i="16"/>
  <c r="D370" i="16"/>
  <c r="I369" i="16"/>
  <c r="H369" i="16"/>
  <c r="D369" i="16"/>
  <c r="I368" i="16"/>
  <c r="H368" i="16"/>
  <c r="D368" i="16"/>
  <c r="I367" i="16"/>
  <c r="H367" i="16"/>
  <c r="D367" i="16"/>
  <c r="I366" i="16"/>
  <c r="H366" i="16"/>
  <c r="D366" i="16"/>
  <c r="I365" i="16"/>
  <c r="H365" i="16"/>
  <c r="D365" i="16"/>
  <c r="I364" i="16"/>
  <c r="H364" i="16"/>
  <c r="D364" i="16"/>
  <c r="I363" i="16"/>
  <c r="H363" i="16"/>
  <c r="D363" i="16"/>
  <c r="I362" i="16"/>
  <c r="H362" i="16"/>
  <c r="D362" i="16"/>
  <c r="I361" i="16"/>
  <c r="H361" i="16"/>
  <c r="D361" i="16"/>
  <c r="I360" i="16"/>
  <c r="H360" i="16"/>
  <c r="D360" i="16"/>
  <c r="I359" i="16"/>
  <c r="H359" i="16"/>
  <c r="D359" i="16"/>
  <c r="I358" i="16"/>
  <c r="H358" i="16"/>
  <c r="D358" i="16"/>
  <c r="I357" i="16"/>
  <c r="H357" i="16"/>
  <c r="D357" i="16"/>
  <c r="I356" i="16"/>
  <c r="H356" i="16"/>
  <c r="D356" i="16"/>
  <c r="I355" i="16"/>
  <c r="H355" i="16"/>
  <c r="D355" i="16"/>
  <c r="I354" i="16"/>
  <c r="H354" i="16"/>
  <c r="D354" i="16"/>
  <c r="I353" i="16"/>
  <c r="H353" i="16"/>
  <c r="D353" i="16"/>
  <c r="I352" i="16"/>
  <c r="H352" i="16"/>
  <c r="D352" i="16"/>
  <c r="I351" i="16"/>
  <c r="H351" i="16"/>
  <c r="D351" i="16"/>
  <c r="I350" i="16"/>
  <c r="H350" i="16"/>
  <c r="D350" i="16"/>
  <c r="I349" i="16"/>
  <c r="H349" i="16"/>
  <c r="D349" i="16"/>
  <c r="I348" i="16"/>
  <c r="H348" i="16"/>
  <c r="D348" i="16"/>
  <c r="I347" i="16"/>
  <c r="H347" i="16"/>
  <c r="D347" i="16"/>
  <c r="I346" i="16"/>
  <c r="H346" i="16"/>
  <c r="D346" i="16"/>
  <c r="I345" i="16"/>
  <c r="H345" i="16"/>
  <c r="D345" i="16"/>
  <c r="I344" i="16"/>
  <c r="H344" i="16"/>
  <c r="D344" i="16"/>
  <c r="I343" i="16"/>
  <c r="H343" i="16"/>
  <c r="D343" i="16"/>
  <c r="I342" i="16"/>
  <c r="H342" i="16"/>
  <c r="D342" i="16"/>
  <c r="I341" i="16"/>
  <c r="H341" i="16"/>
  <c r="D341" i="16"/>
  <c r="I340" i="16"/>
  <c r="H340" i="16"/>
  <c r="D340" i="16"/>
  <c r="I339" i="16"/>
  <c r="H339" i="16"/>
  <c r="D339" i="16"/>
  <c r="I338" i="16"/>
  <c r="H338" i="16"/>
  <c r="D338" i="16"/>
  <c r="I337" i="16"/>
  <c r="H337" i="16"/>
  <c r="D337" i="16"/>
  <c r="I336" i="16"/>
  <c r="H336" i="16"/>
  <c r="D336" i="16"/>
  <c r="I335" i="16"/>
  <c r="H335" i="16"/>
  <c r="D335" i="16"/>
  <c r="I334" i="16"/>
  <c r="H334" i="16"/>
  <c r="D334" i="16"/>
  <c r="I333" i="16"/>
  <c r="H333" i="16"/>
  <c r="D333" i="16"/>
  <c r="I332" i="16"/>
  <c r="H332" i="16"/>
  <c r="D332" i="16"/>
  <c r="I331" i="16"/>
  <c r="H331" i="16"/>
  <c r="D331" i="16"/>
  <c r="I330" i="16"/>
  <c r="H330" i="16"/>
  <c r="D330" i="16"/>
  <c r="I329" i="16"/>
  <c r="H329" i="16"/>
  <c r="D329" i="16"/>
  <c r="I328" i="16"/>
  <c r="H328" i="16"/>
  <c r="D328" i="16"/>
  <c r="I327" i="16"/>
  <c r="H327" i="16"/>
  <c r="D327" i="16"/>
  <c r="I326" i="16"/>
  <c r="H326" i="16"/>
  <c r="D326" i="16"/>
  <c r="I325" i="16"/>
  <c r="H325" i="16"/>
  <c r="D325" i="16"/>
  <c r="I324" i="16"/>
  <c r="H324" i="16"/>
  <c r="D324" i="16"/>
  <c r="I323" i="16"/>
  <c r="H323" i="16"/>
  <c r="D323" i="16"/>
  <c r="I322" i="16"/>
  <c r="H322" i="16"/>
  <c r="D322" i="16"/>
  <c r="I321" i="16"/>
  <c r="H321" i="16"/>
  <c r="D321" i="16"/>
  <c r="I320" i="16"/>
  <c r="H320" i="16"/>
  <c r="D320" i="16"/>
  <c r="I319" i="16"/>
  <c r="H319" i="16"/>
  <c r="D319" i="16"/>
  <c r="I318" i="16"/>
  <c r="H318" i="16"/>
  <c r="D318" i="16"/>
  <c r="I317" i="16"/>
  <c r="H317" i="16"/>
  <c r="D317" i="16"/>
  <c r="I316" i="16"/>
  <c r="H316" i="16"/>
  <c r="D316" i="16"/>
  <c r="I315" i="16"/>
  <c r="H315" i="16"/>
  <c r="D315" i="16"/>
  <c r="I314" i="16"/>
  <c r="H314" i="16"/>
  <c r="D314" i="16"/>
  <c r="I313" i="16"/>
  <c r="H313" i="16"/>
  <c r="D313" i="16"/>
  <c r="I312" i="16"/>
  <c r="H312" i="16"/>
  <c r="D312" i="16"/>
  <c r="I311" i="16"/>
  <c r="H311" i="16"/>
  <c r="D311" i="16"/>
  <c r="I310" i="16"/>
  <c r="H310" i="16"/>
  <c r="D310" i="16"/>
  <c r="I309" i="16"/>
  <c r="H309" i="16"/>
  <c r="D309" i="16"/>
  <c r="I308" i="16"/>
  <c r="H308" i="16"/>
  <c r="D308" i="16"/>
  <c r="I307" i="16"/>
  <c r="H307" i="16"/>
  <c r="D307" i="16"/>
  <c r="I306" i="16"/>
  <c r="H306" i="16"/>
  <c r="D306" i="16"/>
  <c r="I305" i="16"/>
  <c r="H305" i="16"/>
  <c r="D305" i="16"/>
  <c r="I304" i="16"/>
  <c r="H304" i="16"/>
  <c r="D304" i="16"/>
  <c r="I303" i="16"/>
  <c r="H303" i="16"/>
  <c r="D303" i="16"/>
  <c r="I302" i="16"/>
  <c r="H302" i="16"/>
  <c r="D302" i="16"/>
  <c r="I301" i="16"/>
  <c r="H301" i="16"/>
  <c r="D301" i="16"/>
  <c r="I300" i="16"/>
  <c r="H300" i="16"/>
  <c r="D300" i="16"/>
  <c r="I299" i="16"/>
  <c r="H299" i="16"/>
  <c r="D299" i="16"/>
  <c r="I298" i="16"/>
  <c r="H298" i="16"/>
  <c r="D298" i="16"/>
  <c r="I297" i="16"/>
  <c r="H297" i="16"/>
  <c r="D297" i="16"/>
  <c r="I296" i="16"/>
  <c r="H296" i="16"/>
  <c r="D296" i="16"/>
  <c r="I295" i="16"/>
  <c r="H295" i="16"/>
  <c r="D295" i="16"/>
  <c r="I294" i="16"/>
  <c r="H294" i="16"/>
  <c r="D294" i="16"/>
  <c r="I293" i="16"/>
  <c r="H293" i="16"/>
  <c r="D293" i="16"/>
  <c r="I292" i="16"/>
  <c r="H292" i="16"/>
  <c r="D292" i="16"/>
  <c r="I291" i="16"/>
  <c r="H291" i="16"/>
  <c r="D291" i="16"/>
  <c r="I290" i="16"/>
  <c r="H290" i="16"/>
  <c r="D290" i="16"/>
  <c r="I289" i="16"/>
  <c r="H289" i="16"/>
  <c r="D289" i="16"/>
  <c r="I288" i="16"/>
  <c r="H288" i="16"/>
  <c r="D288" i="16"/>
  <c r="I287" i="16"/>
  <c r="H287" i="16"/>
  <c r="D287" i="16"/>
  <c r="I286" i="16"/>
  <c r="H286" i="16"/>
  <c r="D286" i="16"/>
  <c r="I285" i="16"/>
  <c r="H285" i="16"/>
  <c r="D285" i="16"/>
  <c r="I284" i="16"/>
  <c r="H284" i="16"/>
  <c r="D284" i="16"/>
  <c r="I283" i="16"/>
  <c r="H283" i="16"/>
  <c r="D283" i="16"/>
  <c r="I282" i="16"/>
  <c r="H282" i="16"/>
  <c r="D282" i="16"/>
  <c r="I281" i="16"/>
  <c r="H281" i="16"/>
  <c r="D281" i="16"/>
  <c r="I280" i="16"/>
  <c r="H280" i="16"/>
  <c r="D280" i="16"/>
  <c r="I279" i="16"/>
  <c r="H279" i="16"/>
  <c r="D279" i="16"/>
  <c r="I278" i="16"/>
  <c r="H278" i="16"/>
  <c r="D278" i="16"/>
  <c r="I277" i="16"/>
  <c r="H277" i="16"/>
  <c r="D277" i="16"/>
  <c r="I276" i="16"/>
  <c r="H276" i="16"/>
  <c r="D276" i="16"/>
  <c r="I275" i="16"/>
  <c r="H275" i="16"/>
  <c r="D275" i="16"/>
  <c r="I274" i="16"/>
  <c r="H274" i="16"/>
  <c r="D274" i="16"/>
  <c r="I273" i="16"/>
  <c r="H273" i="16"/>
  <c r="D273" i="16"/>
  <c r="I272" i="16"/>
  <c r="H272" i="16"/>
  <c r="D272" i="16"/>
  <c r="I271" i="16"/>
  <c r="H271" i="16"/>
  <c r="D271" i="16"/>
  <c r="I270" i="16"/>
  <c r="H270" i="16"/>
  <c r="D270" i="16"/>
  <c r="I269" i="16"/>
  <c r="H269" i="16"/>
  <c r="D269" i="16"/>
  <c r="I268" i="16"/>
  <c r="H268" i="16"/>
  <c r="D268" i="16"/>
  <c r="I267" i="16"/>
  <c r="H267" i="16"/>
  <c r="D267" i="16"/>
  <c r="I266" i="16"/>
  <c r="H266" i="16"/>
  <c r="D266" i="16"/>
  <c r="I265" i="16"/>
  <c r="H265" i="16"/>
  <c r="D265" i="16"/>
  <c r="I264" i="16"/>
  <c r="H264" i="16"/>
  <c r="D264" i="16"/>
  <c r="I263" i="16"/>
  <c r="H263" i="16"/>
  <c r="D263" i="16"/>
  <c r="I262" i="16"/>
  <c r="H262" i="16"/>
  <c r="D262" i="16"/>
  <c r="I261" i="16"/>
  <c r="H261" i="16"/>
  <c r="D261" i="16"/>
  <c r="I260" i="16"/>
  <c r="H260" i="16"/>
  <c r="D260" i="16"/>
  <c r="I259" i="16"/>
  <c r="H259" i="16"/>
  <c r="D259" i="16"/>
  <c r="I258" i="16"/>
  <c r="H258" i="16"/>
  <c r="D258" i="16"/>
  <c r="I257" i="16"/>
  <c r="H257" i="16"/>
  <c r="D257" i="16"/>
  <c r="I256" i="16"/>
  <c r="H256" i="16"/>
  <c r="D256" i="16"/>
  <c r="I255" i="16"/>
  <c r="H255" i="16"/>
  <c r="D255" i="16"/>
  <c r="I254" i="16"/>
  <c r="H254" i="16"/>
  <c r="D254" i="16"/>
  <c r="I253" i="16"/>
  <c r="H253" i="16"/>
  <c r="D253" i="16"/>
  <c r="I252" i="16"/>
  <c r="H252" i="16"/>
  <c r="D252" i="16"/>
  <c r="I251" i="16"/>
  <c r="H251" i="16"/>
  <c r="D251" i="16"/>
  <c r="I250" i="16"/>
  <c r="H250" i="16"/>
  <c r="D250" i="16"/>
  <c r="I249" i="16"/>
  <c r="H249" i="16"/>
  <c r="D249" i="16"/>
  <c r="I248" i="16"/>
  <c r="H248" i="16"/>
  <c r="D248" i="16"/>
  <c r="I247" i="16"/>
  <c r="H247" i="16"/>
  <c r="D247" i="16"/>
  <c r="I246" i="16"/>
  <c r="H246" i="16"/>
  <c r="D246" i="16"/>
  <c r="I245" i="16"/>
  <c r="H245" i="16"/>
  <c r="D245" i="16"/>
  <c r="I244" i="16"/>
  <c r="H244" i="16"/>
  <c r="D244" i="16"/>
  <c r="I243" i="16"/>
  <c r="H243" i="16"/>
  <c r="D243" i="16"/>
  <c r="I242" i="16"/>
  <c r="H242" i="16"/>
  <c r="D242" i="16"/>
  <c r="I241" i="16"/>
  <c r="H241" i="16"/>
  <c r="D241" i="16"/>
  <c r="I240" i="16"/>
  <c r="H240" i="16"/>
  <c r="D240" i="16"/>
  <c r="I239" i="16"/>
  <c r="H239" i="16"/>
  <c r="D239" i="16"/>
  <c r="I238" i="16"/>
  <c r="H238" i="16"/>
  <c r="D238" i="16"/>
  <c r="I237" i="16"/>
  <c r="H237" i="16"/>
  <c r="D237" i="16"/>
  <c r="I236" i="16"/>
  <c r="H236" i="16"/>
  <c r="D236" i="16"/>
  <c r="I235" i="16"/>
  <c r="H235" i="16"/>
  <c r="D235" i="16"/>
  <c r="I234" i="16"/>
  <c r="H234" i="16"/>
  <c r="D234" i="16"/>
  <c r="I233" i="16"/>
  <c r="H233" i="16"/>
  <c r="D233" i="16"/>
  <c r="I232" i="16"/>
  <c r="H232" i="16"/>
  <c r="D232" i="16"/>
  <c r="I231" i="16"/>
  <c r="H231" i="16"/>
  <c r="D231" i="16"/>
  <c r="I230" i="16"/>
  <c r="H230" i="16"/>
  <c r="D230" i="16"/>
  <c r="I229" i="16"/>
  <c r="H229" i="16"/>
  <c r="D229" i="16"/>
  <c r="I228" i="16"/>
  <c r="H228" i="16"/>
  <c r="D228" i="16"/>
  <c r="I227" i="16"/>
  <c r="H227" i="16"/>
  <c r="D227" i="16"/>
  <c r="I226" i="16"/>
  <c r="H226" i="16"/>
  <c r="D226" i="16"/>
  <c r="I225" i="16"/>
  <c r="H225" i="16"/>
  <c r="D225" i="16"/>
  <c r="I224" i="16"/>
  <c r="H224" i="16"/>
  <c r="D224" i="16"/>
  <c r="I223" i="16"/>
  <c r="H223" i="16"/>
  <c r="D223" i="16"/>
  <c r="I222" i="16"/>
  <c r="H222" i="16"/>
  <c r="D222" i="16"/>
  <c r="I221" i="16"/>
  <c r="H221" i="16"/>
  <c r="D221" i="16"/>
  <c r="I220" i="16"/>
  <c r="H220" i="16"/>
  <c r="D220" i="16"/>
  <c r="I219" i="16"/>
  <c r="H219" i="16"/>
  <c r="D219" i="16"/>
  <c r="I218" i="16"/>
  <c r="H218" i="16"/>
  <c r="D218" i="16"/>
  <c r="I217" i="16"/>
  <c r="H217" i="16"/>
  <c r="D217" i="16"/>
  <c r="I216" i="16"/>
  <c r="H216" i="16"/>
  <c r="D216" i="16"/>
  <c r="I215" i="16"/>
  <c r="H215" i="16"/>
  <c r="D215" i="16"/>
  <c r="I214" i="16"/>
  <c r="H214" i="16"/>
  <c r="D214" i="16"/>
  <c r="I213" i="16"/>
  <c r="H213" i="16"/>
  <c r="D213" i="16"/>
  <c r="I212" i="16"/>
  <c r="H212" i="16"/>
  <c r="D212" i="16"/>
  <c r="I211" i="16"/>
  <c r="H211" i="16"/>
  <c r="D211" i="16"/>
  <c r="I210" i="16"/>
  <c r="H210" i="16"/>
  <c r="D210" i="16"/>
  <c r="I209" i="16"/>
  <c r="H209" i="16"/>
  <c r="D209" i="16"/>
  <c r="I208" i="16"/>
  <c r="H208" i="16"/>
  <c r="D208" i="16"/>
  <c r="I207" i="16"/>
  <c r="H207" i="16"/>
  <c r="D207" i="16"/>
  <c r="I206" i="16"/>
  <c r="H206" i="16"/>
  <c r="D206" i="16"/>
  <c r="I205" i="16"/>
  <c r="H205" i="16"/>
  <c r="D205" i="16"/>
  <c r="I204" i="16"/>
  <c r="H204" i="16"/>
  <c r="D204" i="16"/>
  <c r="I203" i="16"/>
  <c r="H203" i="16"/>
  <c r="D203" i="16"/>
  <c r="I202" i="16"/>
  <c r="H202" i="16"/>
  <c r="D202" i="16"/>
  <c r="I201" i="16"/>
  <c r="H201" i="16"/>
  <c r="D201" i="16"/>
  <c r="I200" i="16"/>
  <c r="H200" i="16"/>
  <c r="D200" i="16"/>
  <c r="I199" i="16"/>
  <c r="H199" i="16"/>
  <c r="D199" i="16"/>
  <c r="I198" i="16"/>
  <c r="H198" i="16"/>
  <c r="D198" i="16"/>
  <c r="I197" i="16"/>
  <c r="H197" i="16"/>
  <c r="D197" i="16"/>
  <c r="I196" i="16"/>
  <c r="H196" i="16"/>
  <c r="D196" i="16"/>
  <c r="I195" i="16"/>
  <c r="H195" i="16"/>
  <c r="D195" i="16"/>
  <c r="I194" i="16"/>
  <c r="H194" i="16"/>
  <c r="D194" i="16"/>
  <c r="I193" i="16"/>
  <c r="H193" i="16"/>
  <c r="D193" i="16"/>
  <c r="I192" i="16"/>
  <c r="H192" i="16"/>
  <c r="D192" i="16"/>
  <c r="I191" i="16"/>
  <c r="H191" i="16"/>
  <c r="D191" i="16"/>
  <c r="I190" i="16"/>
  <c r="H190" i="16"/>
  <c r="D190" i="16"/>
  <c r="I189" i="16"/>
  <c r="H189" i="16"/>
  <c r="D189" i="16"/>
  <c r="I188" i="16"/>
  <c r="H188" i="16"/>
  <c r="D188" i="16"/>
  <c r="I187" i="16"/>
  <c r="H187" i="16"/>
  <c r="D187" i="16"/>
  <c r="I186" i="16"/>
  <c r="H186" i="16"/>
  <c r="D186" i="16"/>
  <c r="I185" i="16"/>
  <c r="H185" i="16"/>
  <c r="D185" i="16"/>
  <c r="I184" i="16"/>
  <c r="H184" i="16"/>
  <c r="D184" i="16"/>
  <c r="I183" i="16"/>
  <c r="H183" i="16"/>
  <c r="D183" i="16"/>
  <c r="I182" i="16"/>
  <c r="H182" i="16"/>
  <c r="D182" i="16"/>
  <c r="I181" i="16"/>
  <c r="H181" i="16"/>
  <c r="D181" i="16"/>
  <c r="I180" i="16"/>
  <c r="H180" i="16"/>
  <c r="D180" i="16"/>
  <c r="I179" i="16"/>
  <c r="H179" i="16"/>
  <c r="D179" i="16"/>
  <c r="I178" i="16"/>
  <c r="H178" i="16"/>
  <c r="D178" i="16"/>
  <c r="I177" i="16"/>
  <c r="H177" i="16"/>
  <c r="D177" i="16"/>
  <c r="I176" i="16"/>
  <c r="H176" i="16"/>
  <c r="D176" i="16"/>
  <c r="I175" i="16"/>
  <c r="H175" i="16"/>
  <c r="D175" i="16"/>
  <c r="I174" i="16"/>
  <c r="H174" i="16"/>
  <c r="D174" i="16"/>
  <c r="I173" i="16"/>
  <c r="H173" i="16"/>
  <c r="D173" i="16"/>
  <c r="I172" i="16"/>
  <c r="H172" i="16"/>
  <c r="D172" i="16"/>
  <c r="I171" i="16"/>
  <c r="H171" i="16"/>
  <c r="D171" i="16"/>
  <c r="I170" i="16"/>
  <c r="H170" i="16"/>
  <c r="D170" i="16"/>
  <c r="I169" i="16"/>
  <c r="H169" i="16"/>
  <c r="D169" i="16"/>
  <c r="I168" i="16"/>
  <c r="H168" i="16"/>
  <c r="D168" i="16"/>
  <c r="I167" i="16"/>
  <c r="H167" i="16"/>
  <c r="D167" i="16"/>
  <c r="I166" i="16"/>
  <c r="H166" i="16"/>
  <c r="D166" i="16"/>
  <c r="I165" i="16"/>
  <c r="H165" i="16"/>
  <c r="D165" i="16"/>
  <c r="I164" i="16"/>
  <c r="H164" i="16"/>
  <c r="D164" i="16"/>
  <c r="I163" i="16"/>
  <c r="H163" i="16"/>
  <c r="D163" i="16"/>
  <c r="I162" i="16"/>
  <c r="H162" i="16"/>
  <c r="D162" i="16"/>
  <c r="I161" i="16"/>
  <c r="H161" i="16"/>
  <c r="D161" i="16"/>
  <c r="I160" i="16"/>
  <c r="H160" i="16"/>
  <c r="D160" i="16"/>
  <c r="I159" i="16"/>
  <c r="H159" i="16"/>
  <c r="D159" i="16"/>
  <c r="I158" i="16"/>
  <c r="H158" i="16"/>
  <c r="D158" i="16"/>
  <c r="I157" i="16"/>
  <c r="H157" i="16"/>
  <c r="D157" i="16"/>
  <c r="I156" i="16"/>
  <c r="H156" i="16"/>
  <c r="D156" i="16"/>
  <c r="I155" i="16"/>
  <c r="H155" i="16"/>
  <c r="D155" i="16"/>
  <c r="I154" i="16"/>
  <c r="H154" i="16"/>
  <c r="D154" i="16"/>
  <c r="I153" i="16"/>
  <c r="H153" i="16"/>
  <c r="D153" i="16"/>
  <c r="I152" i="16"/>
  <c r="H152" i="16"/>
  <c r="D152" i="16"/>
  <c r="I151" i="16"/>
  <c r="H151" i="16"/>
  <c r="D151" i="16"/>
  <c r="I150" i="16"/>
  <c r="H150" i="16"/>
  <c r="D150" i="16"/>
  <c r="I149" i="16"/>
  <c r="H149" i="16"/>
  <c r="D149" i="16"/>
  <c r="I148" i="16"/>
  <c r="H148" i="16"/>
  <c r="D148" i="16"/>
  <c r="I147" i="16"/>
  <c r="H147" i="16"/>
  <c r="D147" i="16"/>
  <c r="I146" i="16"/>
  <c r="H146" i="16"/>
  <c r="D146" i="16"/>
  <c r="I145" i="16"/>
  <c r="H145" i="16"/>
  <c r="D145" i="16"/>
  <c r="I144" i="16"/>
  <c r="H144" i="16"/>
  <c r="D144" i="16"/>
  <c r="I143" i="16"/>
  <c r="H143" i="16"/>
  <c r="D143" i="16"/>
  <c r="I142" i="16"/>
  <c r="H142" i="16"/>
  <c r="D142" i="16"/>
  <c r="I141" i="16"/>
  <c r="H141" i="16"/>
  <c r="D141" i="16"/>
  <c r="I140" i="16"/>
  <c r="H140" i="16"/>
  <c r="D140" i="16"/>
  <c r="I139" i="16"/>
  <c r="H139" i="16"/>
  <c r="D139" i="16"/>
  <c r="I138" i="16"/>
  <c r="H138" i="16"/>
  <c r="D138" i="16"/>
  <c r="I137" i="16"/>
  <c r="H137" i="16"/>
  <c r="D137" i="16"/>
  <c r="I136" i="16"/>
  <c r="H136" i="16"/>
  <c r="D136" i="16"/>
  <c r="I135" i="16"/>
  <c r="H135" i="16"/>
  <c r="D135" i="16"/>
  <c r="I134" i="16"/>
  <c r="H134" i="16"/>
  <c r="D134" i="16"/>
  <c r="I133" i="16"/>
  <c r="H133" i="16"/>
  <c r="D133" i="16"/>
  <c r="I132" i="16"/>
  <c r="H132" i="16"/>
  <c r="D132" i="16"/>
  <c r="I131" i="16"/>
  <c r="H131" i="16"/>
  <c r="D131" i="16"/>
  <c r="I130" i="16"/>
  <c r="H130" i="16"/>
  <c r="D130" i="16"/>
  <c r="I129" i="16"/>
  <c r="H129" i="16"/>
  <c r="D129" i="16"/>
  <c r="I128" i="16"/>
  <c r="H128" i="16"/>
  <c r="D128" i="16"/>
  <c r="I127" i="16"/>
  <c r="H127" i="16"/>
  <c r="D127" i="16"/>
  <c r="I126" i="16"/>
  <c r="H126" i="16"/>
  <c r="D126" i="16"/>
  <c r="I125" i="16"/>
  <c r="H125" i="16"/>
  <c r="D125" i="16"/>
  <c r="I124" i="16"/>
  <c r="H124" i="16"/>
  <c r="D124" i="16"/>
  <c r="I123" i="16"/>
  <c r="H123" i="16"/>
  <c r="D123" i="16"/>
  <c r="I122" i="16"/>
  <c r="H122" i="16"/>
  <c r="D122" i="16"/>
  <c r="I121" i="16"/>
  <c r="H121" i="16"/>
  <c r="D121" i="16"/>
  <c r="I120" i="16"/>
  <c r="H120" i="16"/>
  <c r="D120" i="16"/>
  <c r="I119" i="16"/>
  <c r="H119" i="16"/>
  <c r="D119" i="16"/>
  <c r="I118" i="16"/>
  <c r="H118" i="16"/>
  <c r="D118" i="16"/>
  <c r="I117" i="16"/>
  <c r="H117" i="16"/>
  <c r="D117" i="16"/>
  <c r="I116" i="16"/>
  <c r="H116" i="16"/>
  <c r="D116" i="16"/>
  <c r="I115" i="16"/>
  <c r="H115" i="16"/>
  <c r="D115" i="16"/>
  <c r="I114" i="16"/>
  <c r="H114" i="16"/>
  <c r="D114" i="16"/>
  <c r="I113" i="16"/>
  <c r="H113" i="16"/>
  <c r="D113" i="16"/>
  <c r="I112" i="16"/>
  <c r="H112" i="16"/>
  <c r="D112" i="16"/>
  <c r="I111" i="16"/>
  <c r="H111" i="16"/>
  <c r="D111" i="16"/>
  <c r="I110" i="16"/>
  <c r="H110" i="16"/>
  <c r="D110" i="16"/>
  <c r="I109" i="16"/>
  <c r="H109" i="16"/>
  <c r="D109" i="16"/>
  <c r="I108" i="16"/>
  <c r="H108" i="16"/>
  <c r="D108" i="16"/>
  <c r="I107" i="16"/>
  <c r="H107" i="16"/>
  <c r="D107" i="16"/>
  <c r="I106" i="16"/>
  <c r="H106" i="16"/>
  <c r="D106" i="16"/>
  <c r="I105" i="16"/>
  <c r="H105" i="16"/>
  <c r="D105" i="16"/>
  <c r="I104" i="16"/>
  <c r="H104" i="16"/>
  <c r="D104" i="16"/>
  <c r="I103" i="16"/>
  <c r="H103" i="16"/>
  <c r="D103" i="16"/>
  <c r="I102" i="16"/>
  <c r="H102" i="16"/>
  <c r="D102" i="16"/>
  <c r="I101" i="16"/>
  <c r="H101" i="16"/>
  <c r="D101" i="16"/>
  <c r="I100" i="16"/>
  <c r="H100" i="16"/>
  <c r="D100" i="16"/>
  <c r="I99" i="16"/>
  <c r="H99" i="16"/>
  <c r="D99" i="16"/>
  <c r="I98" i="16"/>
  <c r="H98" i="16"/>
  <c r="D98" i="16"/>
  <c r="I97" i="16"/>
  <c r="H97" i="16"/>
  <c r="D97" i="16"/>
  <c r="I96" i="16"/>
  <c r="H96" i="16"/>
  <c r="D96" i="16"/>
  <c r="I95" i="16"/>
  <c r="H95" i="16"/>
  <c r="D95" i="16"/>
  <c r="I94" i="16"/>
  <c r="H94" i="16"/>
  <c r="D94" i="16"/>
  <c r="I93" i="16"/>
  <c r="H93" i="16"/>
  <c r="D93" i="16"/>
  <c r="I92" i="16"/>
  <c r="H92" i="16"/>
  <c r="D92" i="16"/>
  <c r="I91" i="16"/>
  <c r="H91" i="16"/>
  <c r="D91" i="16"/>
  <c r="I90" i="16"/>
  <c r="H90" i="16"/>
  <c r="D90" i="16"/>
  <c r="I89" i="16"/>
  <c r="H89" i="16"/>
  <c r="D89" i="16"/>
  <c r="I88" i="16"/>
  <c r="H88" i="16"/>
  <c r="D88" i="16"/>
  <c r="I87" i="16"/>
  <c r="H87" i="16"/>
  <c r="D87" i="16"/>
  <c r="I86" i="16"/>
  <c r="H86" i="16"/>
  <c r="D86" i="16"/>
  <c r="I85" i="16"/>
  <c r="H85" i="16"/>
  <c r="D85" i="16"/>
  <c r="I84" i="16"/>
  <c r="H84" i="16"/>
  <c r="D84" i="16"/>
  <c r="I83" i="16"/>
  <c r="H83" i="16"/>
  <c r="D83" i="16"/>
  <c r="I82" i="16"/>
  <c r="H82" i="16"/>
  <c r="D82" i="16"/>
  <c r="I81" i="16"/>
  <c r="H81" i="16"/>
  <c r="D81" i="16"/>
  <c r="I80" i="16"/>
  <c r="H80" i="16"/>
  <c r="D80" i="16"/>
  <c r="I79" i="16"/>
  <c r="H79" i="16"/>
  <c r="D79" i="16"/>
  <c r="I78" i="16"/>
  <c r="H78" i="16"/>
  <c r="D78" i="16"/>
  <c r="I77" i="16"/>
  <c r="H77" i="16"/>
  <c r="D77" i="16"/>
  <c r="I76" i="16"/>
  <c r="H76" i="16"/>
  <c r="D76" i="16"/>
  <c r="I75" i="16"/>
  <c r="H75" i="16"/>
  <c r="D75" i="16"/>
  <c r="I74" i="16"/>
  <c r="H74" i="16"/>
  <c r="D74" i="16"/>
  <c r="I73" i="16"/>
  <c r="H73" i="16"/>
  <c r="D73" i="16"/>
  <c r="I72" i="16"/>
  <c r="H72" i="16"/>
  <c r="D72" i="16"/>
  <c r="I71" i="16"/>
  <c r="H71" i="16"/>
  <c r="D71" i="16"/>
  <c r="I70" i="16"/>
  <c r="H70" i="16"/>
  <c r="D70" i="16"/>
  <c r="I69" i="16"/>
  <c r="H69" i="16"/>
  <c r="D69" i="16"/>
  <c r="I68" i="16"/>
  <c r="H68" i="16"/>
  <c r="D68" i="16"/>
  <c r="I67" i="16"/>
  <c r="H67" i="16"/>
  <c r="D67" i="16"/>
  <c r="I66" i="16"/>
  <c r="H66" i="16"/>
  <c r="D66" i="16"/>
  <c r="I65" i="16"/>
  <c r="H65" i="16"/>
  <c r="D65" i="16"/>
  <c r="I64" i="16"/>
  <c r="H64" i="16"/>
  <c r="D64" i="16"/>
  <c r="I63" i="16"/>
  <c r="H63" i="16"/>
  <c r="D63" i="16"/>
  <c r="I62" i="16"/>
  <c r="H62" i="16"/>
  <c r="D62" i="16"/>
  <c r="I61" i="16"/>
  <c r="H61" i="16"/>
  <c r="D61" i="16"/>
  <c r="I60" i="16"/>
  <c r="H60" i="16"/>
  <c r="D60" i="16"/>
  <c r="I59" i="16"/>
  <c r="H59" i="16"/>
  <c r="D59" i="16"/>
  <c r="I58" i="16"/>
  <c r="H58" i="16"/>
  <c r="D58" i="16"/>
  <c r="I57" i="16"/>
  <c r="H57" i="16"/>
  <c r="D57" i="16"/>
  <c r="I56" i="16"/>
  <c r="H56" i="16"/>
  <c r="D56" i="16"/>
  <c r="I55" i="16"/>
  <c r="H55" i="16"/>
  <c r="D55" i="16"/>
  <c r="I54" i="16"/>
  <c r="H54" i="16"/>
  <c r="D54" i="16"/>
  <c r="I53" i="16"/>
  <c r="H53" i="16"/>
  <c r="D53" i="16"/>
  <c r="I52" i="16"/>
  <c r="H52" i="16"/>
  <c r="D52" i="16"/>
  <c r="I51" i="16"/>
  <c r="H51" i="16"/>
  <c r="D51" i="16"/>
  <c r="I50" i="16"/>
  <c r="H50" i="16"/>
  <c r="D50" i="16"/>
  <c r="I49" i="16"/>
  <c r="H49" i="16"/>
  <c r="D49" i="16"/>
  <c r="I48" i="16"/>
  <c r="H48" i="16"/>
  <c r="D48" i="16"/>
  <c r="I47" i="16"/>
  <c r="H47" i="16"/>
  <c r="D47" i="16"/>
  <c r="I46" i="16"/>
  <c r="H46" i="16"/>
  <c r="D46" i="16"/>
  <c r="I45" i="16"/>
  <c r="H45" i="16"/>
  <c r="D45" i="16"/>
  <c r="I44" i="16"/>
  <c r="H44" i="16"/>
  <c r="D44" i="16"/>
  <c r="I43" i="16"/>
  <c r="H43" i="16"/>
  <c r="D43" i="16"/>
  <c r="I42" i="16"/>
  <c r="H42" i="16"/>
  <c r="D42" i="16"/>
  <c r="I41" i="16"/>
  <c r="H41" i="16"/>
  <c r="D41" i="16"/>
  <c r="I40" i="16"/>
  <c r="H40" i="16"/>
  <c r="D40" i="16"/>
  <c r="I39" i="16"/>
  <c r="H39" i="16"/>
  <c r="D39" i="16"/>
  <c r="I38" i="16"/>
  <c r="H38" i="16"/>
  <c r="D38" i="16"/>
  <c r="I37" i="16"/>
  <c r="H37" i="16"/>
  <c r="D37" i="16"/>
  <c r="I36" i="16"/>
  <c r="H36" i="16"/>
  <c r="D36" i="16"/>
  <c r="I35" i="16"/>
  <c r="H35" i="16"/>
  <c r="D35" i="16"/>
  <c r="I34" i="16"/>
  <c r="H34" i="16"/>
  <c r="D34" i="16"/>
  <c r="I33" i="16"/>
  <c r="H33" i="16"/>
  <c r="D33" i="16"/>
  <c r="I32" i="16"/>
  <c r="H32" i="16"/>
  <c r="D32" i="16"/>
  <c r="I31" i="16"/>
  <c r="H31" i="16"/>
  <c r="D31" i="16"/>
  <c r="I30" i="16"/>
  <c r="H30" i="16"/>
  <c r="D30" i="16"/>
  <c r="I29" i="16"/>
  <c r="H29" i="16"/>
  <c r="D29" i="16"/>
  <c r="I28" i="16"/>
  <c r="H28" i="16"/>
  <c r="D28" i="16"/>
  <c r="I27" i="16"/>
  <c r="H27" i="16"/>
  <c r="D27" i="16"/>
  <c r="I26" i="16"/>
  <c r="H26" i="16"/>
  <c r="D26" i="16"/>
  <c r="I25" i="16"/>
  <c r="H25" i="16"/>
  <c r="D25" i="16"/>
  <c r="I24" i="16"/>
  <c r="H24" i="16"/>
  <c r="D24" i="16"/>
  <c r="I23" i="16"/>
  <c r="H23" i="16"/>
  <c r="D23" i="16"/>
  <c r="I22" i="16"/>
  <c r="H22" i="16"/>
  <c r="D22" i="16"/>
  <c r="I21" i="16"/>
  <c r="H21" i="16"/>
  <c r="D21" i="16"/>
  <c r="I20" i="16"/>
  <c r="H20" i="16"/>
  <c r="D20" i="16"/>
  <c r="I19" i="16"/>
  <c r="H19" i="16"/>
  <c r="D19" i="16"/>
  <c r="I18" i="16"/>
  <c r="H18" i="16"/>
  <c r="D18" i="16"/>
  <c r="I17" i="16"/>
  <c r="H17" i="16"/>
  <c r="D17" i="16"/>
  <c r="I16" i="16"/>
  <c r="H16" i="16"/>
  <c r="D16" i="16"/>
  <c r="I15" i="16"/>
  <c r="H15" i="16"/>
  <c r="D15" i="16"/>
  <c r="I14" i="16"/>
  <c r="H14" i="16"/>
  <c r="D14" i="16"/>
  <c r="I13" i="16"/>
  <c r="H13" i="16"/>
  <c r="D13" i="16"/>
  <c r="I12" i="16"/>
  <c r="H12" i="16"/>
  <c r="D12" i="16"/>
  <c r="I11" i="16"/>
  <c r="H11" i="16"/>
  <c r="D11" i="16"/>
  <c r="I10" i="16"/>
  <c r="H10" i="16"/>
  <c r="D10" i="16"/>
  <c r="I9" i="16"/>
  <c r="H9" i="16"/>
  <c r="D9" i="16"/>
  <c r="I8" i="16"/>
  <c r="H8" i="16"/>
  <c r="D8" i="16"/>
  <c r="I7" i="16"/>
  <c r="H7" i="16"/>
  <c r="H559" i="16" s="1"/>
  <c r="D7" i="16"/>
  <c r="I6" i="16"/>
  <c r="H6" i="16"/>
  <c r="D6" i="16"/>
  <c r="I5" i="16"/>
  <c r="H5" i="16"/>
  <c r="D5" i="16"/>
  <c r="I4" i="16"/>
  <c r="H4" i="16"/>
  <c r="D4" i="16"/>
  <c r="I559" i="16" l="1"/>
  <c r="G185" i="6"/>
  <c r="E14" i="5"/>
  <c r="E13" i="5"/>
  <c r="E12" i="5"/>
  <c r="E11" i="5"/>
  <c r="E10" i="5"/>
  <c r="E9" i="5"/>
  <c r="E8" i="5"/>
  <c r="E6" i="5"/>
  <c r="E5" i="5"/>
  <c r="E4" i="5"/>
  <c r="E18" i="5"/>
  <c r="K14" i="5"/>
  <c r="K9" i="5"/>
  <c r="I5" i="5" l="1"/>
  <c r="I6" i="5"/>
  <c r="J6" i="5" s="1"/>
  <c r="J8" i="5"/>
  <c r="J9" i="5"/>
  <c r="J10" i="5"/>
  <c r="J11" i="5"/>
  <c r="J12" i="5"/>
  <c r="I13" i="5"/>
  <c r="J13" i="5" s="1"/>
  <c r="I14" i="5"/>
  <c r="J14" i="5" s="1"/>
  <c r="J5" i="5" l="1"/>
  <c r="T84" i="15" l="1"/>
  <c r="S84" i="15"/>
  <c r="R84" i="15"/>
  <c r="Q84" i="15"/>
  <c r="P84" i="15"/>
  <c r="O84" i="15"/>
  <c r="N84" i="15"/>
  <c r="M84" i="15"/>
  <c r="L84" i="15"/>
  <c r="K84" i="15"/>
  <c r="J84" i="15"/>
  <c r="G84" i="15"/>
  <c r="G184" i="10"/>
  <c r="F184" i="10"/>
  <c r="I184" i="10"/>
  <c r="H28" i="10"/>
  <c r="H184" i="10" s="1"/>
  <c r="F54" i="14" l="1"/>
  <c r="F53" i="14"/>
  <c r="F52" i="14"/>
  <c r="F51" i="14"/>
  <c r="F50" i="14"/>
  <c r="F49" i="14"/>
  <c r="F48" i="14"/>
  <c r="F47" i="14"/>
  <c r="F46" i="14"/>
  <c r="F45" i="14"/>
  <c r="F44" i="14"/>
  <c r="F43" i="14"/>
  <c r="F42" i="14"/>
  <c r="F41" i="14"/>
  <c r="F40" i="14"/>
  <c r="F39" i="14"/>
  <c r="F38" i="14"/>
  <c r="F37" i="14"/>
  <c r="F36" i="14"/>
  <c r="F84" i="14" l="1"/>
  <c r="E131" i="7"/>
  <c r="I175" i="6" l="1"/>
  <c r="H185" i="6"/>
  <c r="I185" i="6" l="1"/>
</calcChain>
</file>

<file path=xl/sharedStrings.xml><?xml version="1.0" encoding="utf-8"?>
<sst xmlns="http://schemas.openxmlformats.org/spreadsheetml/2006/main" count="9075" uniqueCount="2930">
  <si>
    <t>TOTALE</t>
  </si>
  <si>
    <t>AMMINISTRAZIONE</t>
  </si>
  <si>
    <t>AREATEMATICA</t>
  </si>
  <si>
    <t>LINEA DI INTERVENTO</t>
  </si>
  <si>
    <t>CUP</t>
  </si>
  <si>
    <t>TITOLO</t>
  </si>
  <si>
    <t xml:space="preserve">COSTO TOTALE </t>
  </si>
  <si>
    <t>IMPORTO RICHIESTO FSC 21-27</t>
  </si>
  <si>
    <t>COFINANZIAMENTO CON ALTRE RISORSE</t>
  </si>
  <si>
    <t>PROGRAMMAZIONE</t>
  </si>
  <si>
    <t>PROGETTAZIONE</t>
  </si>
  <si>
    <t>ESECUZIONE</t>
  </si>
  <si>
    <t>PREVISIONE INIZIO</t>
  </si>
  <si>
    <t>PREVISIONE FINE</t>
  </si>
  <si>
    <t>2_SEMESTRE_2023</t>
  </si>
  <si>
    <t>1_SEMESTRE_2024</t>
  </si>
  <si>
    <t>2_SEMESTRE_2024</t>
  </si>
  <si>
    <t>07.TRASPORTI E MOBILITÀ</t>
  </si>
  <si>
    <t/>
  </si>
  <si>
    <t>2_SEMESTRE_2026</t>
  </si>
  <si>
    <t>2_SEMESTRE_2029</t>
  </si>
  <si>
    <t>2_SEMESTRE_2027</t>
  </si>
  <si>
    <t>1_SEMESTRE_2025</t>
  </si>
  <si>
    <t>07.01 TRASPORTO STRADALE</t>
  </si>
  <si>
    <t>AreaTematica</t>
  </si>
  <si>
    <t>Linea di Intervento</t>
  </si>
  <si>
    <t>Cup</t>
  </si>
  <si>
    <t>Titolo</t>
  </si>
  <si>
    <t>Importo FSC 21-27 (anticipazione)</t>
  </si>
  <si>
    <t>AMBITI DI INTERVENTO</t>
  </si>
  <si>
    <t>Assegnazione FSC 21-27</t>
  </si>
  <si>
    <t>Cofinanziamento nuovi interventi</t>
  </si>
  <si>
    <t>Ammontare complessivo investimenti</t>
  </si>
  <si>
    <t>Risorse FSC 
21-27 
(ass. ordinaria)</t>
  </si>
  <si>
    <t>Altre Risorse Ordinarie Regionali e Locali</t>
  </si>
  <si>
    <t>Altre Risorse Ordinarie Nazionali</t>
  </si>
  <si>
    <t>Totale Assegnazione FSC 21-27</t>
  </si>
  <si>
    <t>Competitività imprese</t>
  </si>
  <si>
    <t>Istruzione e formazione</t>
  </si>
  <si>
    <t>Capacità amministrativa</t>
  </si>
  <si>
    <t>FDR LEGGE 183/87</t>
  </si>
  <si>
    <t>12.CAPACITÀ AMMINISTRATIVA</t>
  </si>
  <si>
    <t>12.02 ASSISTENZA TECNICA</t>
  </si>
  <si>
    <t>07.Trasporti e mobilità</t>
  </si>
  <si>
    <t>TITOLO INTERVENTO</t>
  </si>
  <si>
    <t>COSTO COMPLESSIVO</t>
  </si>
  <si>
    <t>FDR Legge 183/87</t>
  </si>
  <si>
    <t>INIZIO</t>
  </si>
  <si>
    <t>FINE</t>
  </si>
  <si>
    <t>INIZIO LAVORI</t>
  </si>
  <si>
    <t>FINE LAVORI</t>
  </si>
  <si>
    <t>07 - TRASPORTI</t>
  </si>
  <si>
    <t>07.03 - TRASPORTO MARITTIMO</t>
  </si>
  <si>
    <t>07.01 - TRASPORTO STRADALE</t>
  </si>
  <si>
    <t>06 - CULTURA</t>
  </si>
  <si>
    <t>06.01 - PATRIMONIO E PAESAGGIO</t>
  </si>
  <si>
    <t>06.02 - ATTIVITA' CULTURALI</t>
  </si>
  <si>
    <t>10 - SOCIALE E SALUTE</t>
  </si>
  <si>
    <t>10.03 - SERVIZI SOCIO - ASSISTENZIALI</t>
  </si>
  <si>
    <t>12 - CAPACITA' AMMINISTRATIVA</t>
  </si>
  <si>
    <t>12.02 - ASSISTENZA TECNICA</t>
  </si>
  <si>
    <t>Totale</t>
  </si>
  <si>
    <t>Trasporti e mobilità</t>
  </si>
  <si>
    <t>Fondo di Rotazione ex legge 183/1987</t>
  </si>
  <si>
    <t>Totale Aree Tematiche</t>
  </si>
  <si>
    <t>Numero interventi/
linee di azione</t>
  </si>
  <si>
    <t>Cofinanziamento PR</t>
  </si>
  <si>
    <t>Digitalizzazione</t>
  </si>
  <si>
    <t>Ambiente e risorse naturali</t>
  </si>
  <si>
    <t>Cultura</t>
  </si>
  <si>
    <t>Riqualificazione urbana</t>
  </si>
  <si>
    <t>Sociale e Salute</t>
  </si>
  <si>
    <t xml:space="preserve">  REGIONE CAMPANIA, ENTI LOCALI</t>
  </si>
  <si>
    <t>03.COMPETITIVITÀ IMPRESE</t>
  </si>
  <si>
    <t>03.01 INDUSTRIA E SERVIZI</t>
  </si>
  <si>
    <t>SERVIZI ALLE IMPRESE E SVILUPPO TERRITORIALE</t>
  </si>
  <si>
    <t>REGIONE CAMPANIA, CONSORZI, COMUNE DI SARNO</t>
  </si>
  <si>
    <t>03.03 AGRICOLTURA</t>
  </si>
  <si>
    <t>COMPLETAMENTO DEL PROGR INTERVENTO PER LA SALVAGUARDIA E L’EFFICIENTAMENTO DELLA RISORSA IDRICA REG.</t>
  </si>
  <si>
    <t>FONDAZIONE IDIS – CITTÀ DELLA SCIENZA</t>
  </si>
  <si>
    <t>F28I22000650006</t>
  </si>
  <si>
    <t>PROGETTO STRATEGICO REGIONALE MANIFATTUR@ CAMPANIA : INDUSTRIA 4.0</t>
  </si>
  <si>
    <t>REGIONE CAMPANIA</t>
  </si>
  <si>
    <t>CONTRATTI DISTRETTO DM 7775 DEL 22 LUGLIO 2019 (SCORRIMENTO GRADUATORIA)</t>
  </si>
  <si>
    <t>05.AMBIENTE E RISORSE NATURALI</t>
  </si>
  <si>
    <t>05.04 BONIFICHE</t>
  </si>
  <si>
    <t>AREE AGRICOLE GDL DL 136/2013-RIMOZ. RIFIUTI SUPERFICIALI, REALIZZAZ. TRINCEE ED EVENTUALI CARATTER.</t>
  </si>
  <si>
    <t>ENTI D’AMBITO</t>
  </si>
  <si>
    <t>05.03 RIFIUTI</t>
  </si>
  <si>
    <t>PROGRAMMA A FAVORE DEGLI IMPIANTI A SERVIZIO DEL CICLO INTEGRATO DEI RIFIUTI</t>
  </si>
  <si>
    <t>MIGLIORAMENTO DELLE PERFORM. DI RACCOLTA DIFFER. PER COMUNI DEGLI ENTI D'AMBITO DELLA REG. CAMPANIA</t>
  </si>
  <si>
    <t>06.CULTURA</t>
  </si>
  <si>
    <t>06.02 ATTIVITÀ CULTURALI</t>
  </si>
  <si>
    <t>AZIONI STRATEGICHE PER LA VALORIZZAZIONE TURISTICA DEI CAMMINI DELLA REGIONE CAMPANIA</t>
  </si>
  <si>
    <t>06.01 PATRIMONIO E PAESAGGIO</t>
  </si>
  <si>
    <t>INTERVENTI A SOSTEGNO DI MUSEI, PINACOTECHE E BIBLIOTECHE ESISTENTI NELLE PROVINCE.</t>
  </si>
  <si>
    <t>VALORIZZAZIONE DEL TURISMO ENOGASTRONOMICO</t>
  </si>
  <si>
    <t>ENTE AUTONOMO VOLTURNO S.R.L.</t>
  </si>
  <si>
    <t>07.02 TRASPORTO FERROVIARIO</t>
  </si>
  <si>
    <t>OPERE DI ADEGUAMENTO E MESSA IN SICUREZZA, MONITORAGGIO DEL SISTEMA TPL FERROVIARIO CAMPANO LOTTO 2</t>
  </si>
  <si>
    <t>ACAMIR – AGENZIA CAMPANA MOBILITÀ, INFRASTRUTTURE E RETI</t>
  </si>
  <si>
    <t>PIANO TRIENNALE DI MANUTENZIONE DELLE STRADE REGIONALI 2022-2024</t>
  </si>
  <si>
    <t>B22C20000150007</t>
  </si>
  <si>
    <t>REALIZZ. INTERVENTI MESSA IN SICUREZ. DELLE OPERE D’ARTE INSISTENTI SULLE STRADE DI INTERESSE REGION</t>
  </si>
  <si>
    <t>RAMMAGLIO SULLA RETE ORDINARIA CON I COMUNI INTERESSATI 3° E 4° LOTTO DALL'ALTA VELOCITÀ NA-BA</t>
  </si>
  <si>
    <t>COMUNI DELLA REGIONE CAMPANIA</t>
  </si>
  <si>
    <t>COMPLETAMENTO PROGRAMMA RIAMMAGLIAMENTO E MESSA IN SICUREZZA RETE STRADALE REGIONALE,PROV E COMUNALE</t>
  </si>
  <si>
    <t>COMUNE DI NAPOLI</t>
  </si>
  <si>
    <t>08.RIQUALIFICAZIONE URBANA</t>
  </si>
  <si>
    <t>08.01 EDILIZIA E SPAZI PUBBLICI</t>
  </si>
  <si>
    <t>B64F18000000006</t>
  </si>
  <si>
    <t>RIMOZIONE DEI PROLUNGAMENTI DELLA SCOGLIERA FORANEA ALLA ROTONDA DIAZ</t>
  </si>
  <si>
    <t>FONDAZIONE VILLAGGIO DEI RAGAZZI "DON SALVATORE D'ANGELO"</t>
  </si>
  <si>
    <t>D16B14000080002</t>
  </si>
  <si>
    <t>PROGETTO DI ADEGUAMENTO PER LA SICUREZZA DEL COMPLESSO "VILLAGGIO DEI RAGAZZI" DI MADDALONI</t>
  </si>
  <si>
    <t>COMUNE DI SARNO</t>
  </si>
  <si>
    <t>I62F18000000002</t>
  </si>
  <si>
    <t>PROGETTO ECOMUSEO DELLA VALLE DI SARNO PR.E.VAL.SA</t>
  </si>
  <si>
    <t>COMUNE DI PIANO DI SORRENTO</t>
  </si>
  <si>
    <t>B11D09000050007</t>
  </si>
  <si>
    <t>AUTORIMESSA INTERRATA A SERVIZIO DEL CENTRO CONGRESSI</t>
  </si>
  <si>
    <t>COMUNE DI PIMONTE</t>
  </si>
  <si>
    <t>H28E22000330006</t>
  </si>
  <si>
    <t>REALIZZAZIONE DUE PONTI TIBETANI DI COLLEGAMENTO AREA EX TIRO A VOLO E COMPLESSO MONUM. IN LOC. PINO</t>
  </si>
  <si>
    <t>RIQUALIFICAZIONE E ADEGUAMENTO DELLE INFRASTRUTTURE SPORTIVE PER LA PROMOZIONE DI EVENTI INTERNAZ.</t>
  </si>
  <si>
    <t>B55B24000840001</t>
  </si>
  <si>
    <t>RIGENERAZIONE URBANA DI SALERNO EST E RIFUNZIONALIZZAZIONE DELL’EX TRIBUNALE DI SALERNO</t>
  </si>
  <si>
    <t>COMUNE DI GRAGNANO</t>
  </si>
  <si>
    <t>B11B23000400002</t>
  </si>
  <si>
    <t>REALIZZAZIONE PARCHEGGIO PUBBLICO A RASO A ROTAZIONECON ANNESSO VERDE ATTREZZATO A SERVIZIO DI VIA</t>
  </si>
  <si>
    <t>10.SOCIALE E SALUTE</t>
  </si>
  <si>
    <t>10.02 STRUTTURE E ATTREZZATURE SANITARIE</t>
  </si>
  <si>
    <t>B65F22000730001</t>
  </si>
  <si>
    <t>POLO OSPEDALIERO PEDIATRICO NUOVO SANTOBONO - PROGETTAZIONE DELL'INFRASTRUTTURA</t>
  </si>
  <si>
    <t>AO DEI COLLI</t>
  </si>
  <si>
    <t>H63D24000070002</t>
  </si>
  <si>
    <t>RISTRUTTURAZIONE E RIQUALIFICAZIONE DEI PADIGLIONI DELL'A.O. DEI COLLI</t>
  </si>
  <si>
    <t>B59J16003160001</t>
  </si>
  <si>
    <t>REALIZZAZIONE DEL COMPLESSO OSPEDALIERO DELL'A.O. UNIVERSITARIA O.R.SAN GIOVANNI DI DIO E RUGGI D'AR</t>
  </si>
  <si>
    <t>ASL SALERNO</t>
  </si>
  <si>
    <t>C25F22001030003</t>
  </si>
  <si>
    <t>NUOVO OSPEDALE DI BATTIPAGLIA- PROGETTAZIONE DELL'INFRASTRUTTURA</t>
  </si>
  <si>
    <t>A.O.U. S.GIOVANNI DI DIO E RUGGI D'ARAGONA - SALERNO</t>
  </si>
  <si>
    <t>I54E17000900008</t>
  </si>
  <si>
    <t>EFFICIENTAMENTO ENERGETICO DEL PRESIDIO OSPEDALIERO G. DA PROCIDA</t>
  </si>
  <si>
    <t xml:space="preserve">    A.O.U. S.GIOVANNI DI DIO E RUGGI D'ARAGONA - SALERNO</t>
  </si>
  <si>
    <t>I57H21005440003</t>
  </si>
  <si>
    <t>REALIZZAZIONE DEL POLO DI RIABILITAZIONE NEL P.O.  DA PROCIDA</t>
  </si>
  <si>
    <t>VARIE AZIENDE SANITARIE E REGIONE CAMPANIA</t>
  </si>
  <si>
    <t>H64E17000320006</t>
  </si>
  <si>
    <t>PROGRAMMA DI EFFICIENTAMENTO ENERGETICO DEGLI OSPEDALI</t>
  </si>
  <si>
    <t>ASL CASERTA</t>
  </si>
  <si>
    <t>C51B20000830003</t>
  </si>
  <si>
    <t>REALIZZAZIONE DEL NUOVO OSPEDALE DI SESSA AURUNCA</t>
  </si>
  <si>
    <t xml:space="preserve">    REGIONE CAMPANIA/AZIENDE SANITARIE</t>
  </si>
  <si>
    <t>COFINANZIAMENTO PIANO DI EDILIZIA SANITARIA EX ART. 20 DELLA L.67/88 (5%) IV FASE E RESIDUO III FASE</t>
  </si>
  <si>
    <t>ASL NAPOLI 2 NORD</t>
  </si>
  <si>
    <t>G32C19000100003</t>
  </si>
  <si>
    <t>LAVORI DI AMPLIAMENTO DEL P.O. “A. RIZZOLI” DI LACCO AMENO PER LA REALIZZAZIONE DI NUOVI POSTI LETTO</t>
  </si>
  <si>
    <t>ASL NAPOLI 1 CENTRO</t>
  </si>
  <si>
    <t>B67HI9002460009</t>
  </si>
  <si>
    <t>PROGRAMMA CONSOLIDAMENTO E RESTAURO PRESIDIO OSPEDALIERO SANTA MARIA DEL POPOLO DEGLI INCURABILI</t>
  </si>
  <si>
    <t>AO CARDARELLI   / REGIONE CAMPANIA</t>
  </si>
  <si>
    <t>F65F23000400001</t>
  </si>
  <si>
    <t>RISTRUTTURAZIONE E RIQUALIFICAZIONE DELL'A.O. CARDARELLI</t>
  </si>
  <si>
    <t>B25F23000480001</t>
  </si>
  <si>
    <t>REALIZZAZIONE DELLA NUOVA SEDE DEL PRESIDIO SANITARIO VALLO LAURO</t>
  </si>
  <si>
    <t>B67H23003170001</t>
  </si>
  <si>
    <t>REALIZZAZIONE DI UN POLO SOCIO SANITARIO NELL’AREA PONTICELLI DI NAPOLI- EX CINEMA RIVOLI</t>
  </si>
  <si>
    <t>B61C24000300001</t>
  </si>
  <si>
    <t>ASSISTENZA TECNICA ALL’ATTUAZIONE DEL PIANO DI INTERVENTI FINANZIATI A VALERE SUL FSC 2021-2027</t>
  </si>
  <si>
    <t>Aiuti alle imprese volti al sostegno e all'attrazione di investimenti per il rafforzamento della struttura produttiva della Regione Campania</t>
  </si>
  <si>
    <t>01.RICERCA E INNOVAZIONE</t>
  </si>
  <si>
    <t>01.02 STRUTTURE DL RICERCA</t>
  </si>
  <si>
    <t>D61J24000110005</t>
  </si>
  <si>
    <t>ECOsistema per l’innovazione digitale delle industrie culturali e creative</t>
  </si>
  <si>
    <t>I64D23004050002</t>
  </si>
  <si>
    <t>Programma di housing studentesco: realizzazione residenze universitarie per studenti sede di Napoli centro</t>
  </si>
  <si>
    <t>Consorzio ASI di Napoli</t>
  </si>
  <si>
    <t>07.06 LOGISTICA</t>
  </si>
  <si>
    <t>Sistema intermodale area ASI di Acerra e collegamento ferroviario con lo scalo merci di Marcianise</t>
  </si>
  <si>
    <t>B62H22008440001</t>
  </si>
  <si>
    <t>PISCINA E CAMPI ALL'APERTO VIA ULISSE PROTA GIURLEO - NAPOLI VIA ULISSE PROTA GIURLEO RIGENERAZIONE DELLA CITTADELLA DELLO SPORT IN VIA ULISSE PROTA GIURLEO -PONTICELLI - NAPOLI</t>
  </si>
  <si>
    <t>B65B22002180001</t>
  </si>
  <si>
    <t>VIA COMPAGNONE - NAPOLI VIA COMPAGNONE REALIZZAZIONE DI UN NUOVO IMPIANTO SPORTIVO POLIVALENTE INDOOR IN VIA COMPAGNONE - NAPOLI</t>
  </si>
  <si>
    <t>COMUNE DI CASERTA</t>
  </si>
  <si>
    <t>D25B22000100006</t>
  </si>
  <si>
    <t>IMPIANTO SPORTIVO POLIVALENTE OUTDOOR CENTURANO - FALCIANO CENTURANO - FALCIANO LAVORI DI COSTRUZIONE DELL  IMPIANTO SPORTIVO POLIVALENTE OUTDOOR CENTURANO - FALCIANO</t>
  </si>
  <si>
    <t>COMUNE DI CASTELLAMMARE DI STABIA</t>
  </si>
  <si>
    <t>E85B22000060006</t>
  </si>
  <si>
    <t>AREA PERTINENZIALE ALLA SCUOLA L. DENZA TRAVERSA FONDO D'ORTO REALIZZAZIONE DI CENTRO SPORTIVO POLIVALENTE IN TRAVERSA FONDO D'ORTO</t>
  </si>
  <si>
    <t>E85B22000090006</t>
  </si>
  <si>
    <t>CAMPETTO DI CALCETTO A CINQUE E AREA PERTINENZIALE TRAVERSA CANTIERI MERCANTILI N. 42 REALIZZAZIONE DI UN IMPIANTO SPORTIVO POLIVALENTE OUTDOOR</t>
  </si>
  <si>
    <t>COMUNE DI CAMPAGNA</t>
  </si>
  <si>
    <t>G15B22000090007</t>
  </si>
  <si>
    <t>REALIZZAZIONE DI UN IMPIANTO SPORTIVO PER FAVORIRE L'INCLUSIONE SOCIALE VIA VERTICELLI REALIZZAZIONE DI UN IMPIANTO SPORTIVO PER FAVORIRE L'INCLUSIONE SOCIALE</t>
  </si>
  <si>
    <t>COMUNE DI ERCOLANO</t>
  </si>
  <si>
    <t>G35B22000050001</t>
  </si>
  <si>
    <t>REALIZZAZIONE IMPIANTO POLIVALENTE INDOOR A VIA GABRIELE D'ANNUNZIO PRESSO IL V  CIRCOLO DIDATTICO MAIURI VIA GABRIELE D'ANNUNZIO PRESSO IL V  CIRCOLO DIDATTICO MAIURI UN NUOVO IMPIANTO POLIVALENTE INDOOR COMPLETO DI VOLUMI DI SERVIZIO QUALI SPGLIATOI</t>
  </si>
  <si>
    <t>COMUNE DI AVELLINO</t>
  </si>
  <si>
    <t>G35E22000280007</t>
  </si>
  <si>
    <t xml:space="preserve"> REALIZZAZIONE DI UN NUOVO IMPIANTO POLIVALENTE INDOOR IN VIA SAN PIO DA PIETRALCINA  VIA SAN PIO DA PIETRELCINA  REALIZZAZIONE DI UN NUOVO IMPIANTO POLIVALENTE INDOOR IN VIA SAN PIO DA PIETRALCINA</t>
  </si>
  <si>
    <t>COMUNE DI GIUGLIANO IN CAMPANIA</t>
  </si>
  <si>
    <t>G95B22000080007</t>
  </si>
  <si>
    <t>NUOVO PALAZZETTO DELLO SPORT PUBLIO CORNELIO SCIPIONE VIA VICINALE I GELSI REALIZZAZIONE NUOVA COSTRUZIONE DI EDIFICIO PUBBLICO DESTINATO A PALAZZETTO DELLO SPORT</t>
  </si>
  <si>
    <t>COMUNE DI TORRE DEL GRECO</t>
  </si>
  <si>
    <t>J55B22000290006</t>
  </si>
  <si>
    <t>REALIZZAZIONE IMPIANTO NATATORIO VIALE EUROPA 25 REALIZZAZIONE IMPIANTO NATATORIO</t>
  </si>
  <si>
    <t>G32H17000100001</t>
  </si>
  <si>
    <t>INTERVENTO DI RIGENERAZIONE E COMPLETAMENTO DELL'IMPIANTO SPORTIVO BORGO FERROVIA</t>
  </si>
  <si>
    <t>COMUNE DI CASALVELINO</t>
  </si>
  <si>
    <t>B75E20000580001</t>
  </si>
  <si>
    <t>CAMPO SPORTIVO ARDISANI TRIBUNA*VIA ARDISANI*REALIZZAZIONE TRIBUNA</t>
  </si>
  <si>
    <t>COMUNE DI GINESTRA DEGLI SCHIAVONI</t>
  </si>
  <si>
    <t>G94D15000010005</t>
  </si>
  <si>
    <t>COMPLESSO SPORTIVO POLIFUNZIONALE*VIA CRETA*</t>
  </si>
  <si>
    <t>COMUNE DI PONTE</t>
  </si>
  <si>
    <t>E84H20001320001</t>
  </si>
  <si>
    <t>LAVORI DI MANUTENZIONE STRAORDINARIA CAMPO SPORTIVO*VIA CAMPO SPORTIVO*</t>
  </si>
  <si>
    <t>COMUNE DI VALLO DELLA LUCANIA</t>
  </si>
  <si>
    <t>D72H22000320001</t>
  </si>
  <si>
    <t>LAVORI DI ADEGUAMENTO FUNZIONALE DELL'IMPIANTO SPORTIVO ALLA FRAZIONE MASSA</t>
  </si>
  <si>
    <t>Comune di Bagnoli Irpino</t>
  </si>
  <si>
    <t>B42H23010090001</t>
  </si>
  <si>
    <t xml:space="preserve">Realizzazione di impianti sportivi - Campo polivalente </t>
  </si>
  <si>
    <t>Comune di Pesco Sannita</t>
  </si>
  <si>
    <t>I54J23000600001</t>
  </si>
  <si>
    <t>Rigenerazione di impianti sportivi - impianto sportivo Monteleone</t>
  </si>
  <si>
    <t>Comune di Taurasi</t>
  </si>
  <si>
    <t>I34J23000580005</t>
  </si>
  <si>
    <t>Rigenerazione di impianti sportivi - IMPIANTO SPORTIVO COMUNALE DI C/DA CASELLE</t>
  </si>
  <si>
    <t>Comune di Rocca D' Evandro</t>
  </si>
  <si>
    <t>F43I23000040005</t>
  </si>
  <si>
    <t>Realizzazione di impianti sportivi,Rigenerazione di impianti sportivi - Impianto sportivo comunale</t>
  </si>
  <si>
    <t>Comune di Casaletto Spartano</t>
  </si>
  <si>
    <t>J64H20001440001</t>
  </si>
  <si>
    <t>Adeguamento di impianti sportivi - IMPIANTO SPORTIVO "ITALO PETROSINO"</t>
  </si>
  <si>
    <t>Comune di Caiazzo</t>
  </si>
  <si>
    <t>B73I23004580001</t>
  </si>
  <si>
    <t>Rigenerazione di impianti sportivi - IMPIANTO SPORTIVO “ANTONIO PONSILLO"</t>
  </si>
  <si>
    <t>Comune di Reino</t>
  </si>
  <si>
    <t>F29H18000540005</t>
  </si>
  <si>
    <t>Rigenerazione di impianti sportivi - CENTRO SPORTIVO COMUNALE</t>
  </si>
  <si>
    <t>Comune di Sperone</t>
  </si>
  <si>
    <t>f82h23000310001</t>
  </si>
  <si>
    <t>Rigenerazione di impianti sportivi - campo sportivo comunale di calcio a 11 "sant'Elia"</t>
  </si>
  <si>
    <t>Comune di Palomonte</t>
  </si>
  <si>
    <t>G55B23000230001</t>
  </si>
  <si>
    <t>Realizzazione di impianti sportivi - PISCINA COMUNALE</t>
  </si>
  <si>
    <t>Comune di Lioni</t>
  </si>
  <si>
    <t>H34J22000520005</t>
  </si>
  <si>
    <t>Rigenerazione di impianti sportivi - PALESTRA BRK</t>
  </si>
  <si>
    <t>Comune di Teano</t>
  </si>
  <si>
    <t>C83I23000310001</t>
  </si>
  <si>
    <t>Rigenerazione di impianti sportivi - Campo G.Garibaldi</t>
  </si>
  <si>
    <t>Comune di Castello del Matese</t>
  </si>
  <si>
    <t>E54J23000440001</t>
  </si>
  <si>
    <t xml:space="preserve">Completamento di impianti sportivi - IMPIANTO POLIVALENTE </t>
  </si>
  <si>
    <t>Comune di Vico Equense</t>
  </si>
  <si>
    <t>I73I22000040005</t>
  </si>
  <si>
    <t xml:space="preserve">Rigenerazione di impianti sportivi,Adeguamento di impianti sportivi - Complesso Sportivo </t>
  </si>
  <si>
    <t>Comune di Buonalbergo</t>
  </si>
  <si>
    <t>D24J23000600005</t>
  </si>
  <si>
    <t>Adeguamento di impianti sportivi - Giovanni Formato</t>
  </si>
  <si>
    <t>Comune di San Leucio del Sannio</t>
  </si>
  <si>
    <t>J63I23000110001</t>
  </si>
  <si>
    <t>Adeguamento di impianti sportivi - Campo sportivo Comunale Fievo/Vardaro</t>
  </si>
  <si>
    <t>Comune di Monte San Giacomo</t>
  </si>
  <si>
    <t>E92H23003150005</t>
  </si>
  <si>
    <t>Rigenerazione di impianti sportivi - GAETANO ROMANELLI</t>
  </si>
  <si>
    <t>Comune di Villa Literno</t>
  </si>
  <si>
    <t>E79F23003850001</t>
  </si>
  <si>
    <t>Rigenerazione di impianti sportivi - Campo sportivo comunale V. Tavoletta</t>
  </si>
  <si>
    <t>Comune di Montecalvo Irpino</t>
  </si>
  <si>
    <t>C24J23000870005</t>
  </si>
  <si>
    <t>Rigenerazione di impianti sportivi - campo Sportivo “L. CUCCHI” alla rampa Giovanni Pascoli</t>
  </si>
  <si>
    <t>Comune di Laurito</t>
  </si>
  <si>
    <t>G54J23000400001</t>
  </si>
  <si>
    <t>Rigenerazione di impianti sportivi - Giuseppe Vassallo</t>
  </si>
  <si>
    <t>Comune di Santa Marina</t>
  </si>
  <si>
    <t>D72H23001140001</t>
  </si>
  <si>
    <t>Rigenerazione di impianti sportivi - CAMPO SPORTIVO BUXENTUM</t>
  </si>
  <si>
    <t>Comune di Castelfranco In Miscano</t>
  </si>
  <si>
    <t>H72H22000450005</t>
  </si>
  <si>
    <t>Adeguamento di impianti sportivi - COMPLESSO SPORTIVO COMUNALE DI CONTRADA LARGARIO</t>
  </si>
  <si>
    <t>Comune di Caposele</t>
  </si>
  <si>
    <t>J32H23001290001</t>
  </si>
  <si>
    <t>Rigenerazione di impianti sportivi - Piscina Comunale</t>
  </si>
  <si>
    <t>Comune di Torella dei Lombardi</t>
  </si>
  <si>
    <t>B54J23000870009</t>
  </si>
  <si>
    <t>Rigenerazione di impianti sportivi - STADIO COMUNALE RAFFAELE PISANI</t>
  </si>
  <si>
    <t>Comune di Savignano Irpino</t>
  </si>
  <si>
    <t>J12H23001330005</t>
  </si>
  <si>
    <t>Rigenerazione di impianti sportivi - CAMPO SPORTIVO LUIGINO DURANTE</t>
  </si>
  <si>
    <t>Comune di Oliveto Citra</t>
  </si>
  <si>
    <t>D85B23000550005</t>
  </si>
  <si>
    <t>Completamento di impianti sportivi - Impianto sportivo polivalente "A. Coglianese"</t>
  </si>
  <si>
    <t>Comune di San Cipriano D' Aversa</t>
  </si>
  <si>
    <t>J92H23000980001</t>
  </si>
  <si>
    <t>Adeguamento di impianti sportivi - STADIO COMUNALE SAN CIPRIANO D'AVERSA</t>
  </si>
  <si>
    <t>Comune di Olevano sul Tusciano</t>
  </si>
  <si>
    <t>D75B23000360006</t>
  </si>
  <si>
    <t>Rigenerazione di impianti sportivi - Palatusciano</t>
  </si>
  <si>
    <t>Comune di Centola</t>
  </si>
  <si>
    <t>B92H22010740002</t>
  </si>
  <si>
    <t>Adeguamento di impianti sportivi - Impianto Sportivo comunale "Lacci"</t>
  </si>
  <si>
    <t>Comune di Baronissi</t>
  </si>
  <si>
    <t>C14J22000300001</t>
  </si>
  <si>
    <t>Rigenerazione di impianti sportivi - Centro Sportivo "G. Figliolia" - PALAIRNO</t>
  </si>
  <si>
    <t>Comune di Prata Sannita</t>
  </si>
  <si>
    <t>I78E23000100001</t>
  </si>
  <si>
    <t>Completamento di impianti sportivi,Adeguamento di impianti sportivi - COmplesso sportivo San Sebastiano</t>
  </si>
  <si>
    <t>Comune di Prignano Cilento</t>
  </si>
  <si>
    <t>G14J23000380001</t>
  </si>
  <si>
    <t>Adeguamento di impianti sportivi - IMPIANTO SPORTIVO SAN GIULIANO</t>
  </si>
  <si>
    <t>Comune di Amalfi</t>
  </si>
  <si>
    <t>F39H19000300004</t>
  </si>
  <si>
    <t>Rigenerazione di impianti sportivi - Plesso sportivo Fondo Fusco</t>
  </si>
  <si>
    <t>Comune di Casola di Napoli</t>
  </si>
  <si>
    <t>F64J23000630001</t>
  </si>
  <si>
    <t>Adeguamento di impianti sportivi - comune di Casola di Napoli</t>
  </si>
  <si>
    <t>Comune di Montecorvino Pugliano</t>
  </si>
  <si>
    <t>F63I23000070005</t>
  </si>
  <si>
    <t xml:space="preserve">Rigenerazione di impianti sportivi - Impianto natatorio Comunale </t>
  </si>
  <si>
    <t>Comune di Mercato San Severino</t>
  </si>
  <si>
    <t>J15B23000550001</t>
  </si>
  <si>
    <t>Realizzazione di impianti sportivi - Impianto Sportivo Polivalente Parco S. Francesco</t>
  </si>
  <si>
    <t>Comune di Zungoli</t>
  </si>
  <si>
    <t>B76J17000350002</t>
  </si>
  <si>
    <t>Rigenerazione di impianti sportivi - PADRE GIUSEPPE CICCARELLI</t>
  </si>
  <si>
    <t>Comune di Mirabella Eclano</t>
  </si>
  <si>
    <t>E95B22000320001</t>
  </si>
  <si>
    <t>Realizzazione di impianti sportivi - Impianto Sportivo Polivalente in area ERP rione S.Angelo</t>
  </si>
  <si>
    <t>Comune di Castelnuovo di Conza</t>
  </si>
  <si>
    <t>G32H23000360001</t>
  </si>
  <si>
    <t>Rigenerazione di impianti sportivi - La Rinascita</t>
  </si>
  <si>
    <t>Comune di Maddaloni</t>
  </si>
  <si>
    <t>F12F20000220005</t>
  </si>
  <si>
    <t>Realizzazione di impianti sportivi - Impianto sportivo polivalente comunale</t>
  </si>
  <si>
    <t>Comune di San Marzano sul Sarno</t>
  </si>
  <si>
    <t>H28E23000050005</t>
  </si>
  <si>
    <t>Adeguamento di impianti sportivi - PALAZZETTO DELLO SPORT COMUNALE</t>
  </si>
  <si>
    <t>Comune di Corleto Monforte</t>
  </si>
  <si>
    <t>G94J23000650005</t>
  </si>
  <si>
    <t>Rigenerazione di impianti sportivi - campo sportivo "Gerardo Zaccardi"</t>
  </si>
  <si>
    <t>Comune di Eboli</t>
  </si>
  <si>
    <t>H28E23000060005</t>
  </si>
  <si>
    <t>Rigenerazione di impianti sportivi - STADIO DIRCEU</t>
  </si>
  <si>
    <t>Comune di Ascea</t>
  </si>
  <si>
    <t>D64J23000620001</t>
  </si>
  <si>
    <t>Adeguamento di impianti sportivi - Impianto Sportivo Frazione Marina</t>
  </si>
  <si>
    <t>Comune di Boscoreale</t>
  </si>
  <si>
    <t>J12H23001510001</t>
  </si>
  <si>
    <t>Adeguamento di impianti sportivi - CAMPI POLIVALENTI RIONE SETTETERMINI</t>
  </si>
  <si>
    <t>Comune di Postiglione</t>
  </si>
  <si>
    <t>E84J23000640001</t>
  </si>
  <si>
    <t>Rigenerazione di impianti sportivi - San Giorgio</t>
  </si>
  <si>
    <t>Comune di Foiano di Val Fortore</t>
  </si>
  <si>
    <t>B44J23000720005</t>
  </si>
  <si>
    <t>Rigenerazione di impianti sportivi - Impianto sportivo via Roma</t>
  </si>
  <si>
    <t>Comune di Castelfranci</t>
  </si>
  <si>
    <t>D94J23000860009</t>
  </si>
  <si>
    <t>Rigenerazione di impianti sportivi - CAMPO SPORTIVO COMUNALE DEL COMUNE DI CASTELFRANCI</t>
  </si>
  <si>
    <t>Comune di Calitri</t>
  </si>
  <si>
    <t>H16J20001070001</t>
  </si>
  <si>
    <t>Rigenerazione di impianti sportivi - Stadio comunale Gallucci Giuseppe e Maffucci Giovanna</t>
  </si>
  <si>
    <t>Comune di Vietri Sul Mare</t>
  </si>
  <si>
    <t>F14D23001520001</t>
  </si>
  <si>
    <t>Rigenerazione di impianti sportivi - PALESTRA ISTITUTO COMPRENSIVO STATALE DI VIETRI SUL MARE</t>
  </si>
  <si>
    <t>Comune di Solofra</t>
  </si>
  <si>
    <t>D64J23000650006</t>
  </si>
  <si>
    <t>Adeguamento di impianti sportivi - PALAZZETTO DELLO SPORT "PETRONE-FERA"</t>
  </si>
  <si>
    <t>Comune di San Pietro Infine</t>
  </si>
  <si>
    <t>C52H23000800001</t>
  </si>
  <si>
    <t>Rigenerazione di impianti sportivi,Completamento di impianti sportivi,Adeguamento di impianti sportivi - Impianto sportivo comunale</t>
  </si>
  <si>
    <t>Comune di Montefalcione</t>
  </si>
  <si>
    <t>F32H23000350001</t>
  </si>
  <si>
    <t>Rigenerazione di impianti sportivi - Centro Sportivo Polivalente - Villa Comunale</t>
  </si>
  <si>
    <t>Comune di Torchiara</t>
  </si>
  <si>
    <t>I92H23000400001</t>
  </si>
  <si>
    <t>Rigenerazione di impianti sportivi - Area Sportiva in Copersito</t>
  </si>
  <si>
    <t>Comune di Cesa</t>
  </si>
  <si>
    <t>H95B23000250005</t>
  </si>
  <si>
    <t>Realizzazione di impianti sportivi - PARCO LEPRE</t>
  </si>
  <si>
    <t>Comune di Felitto</t>
  </si>
  <si>
    <t>I33I23000040001</t>
  </si>
  <si>
    <t>Rigenerazione di impianti sportivi - Impianto Sportivo PIETRACUTE</t>
  </si>
  <si>
    <t>Comune di Cicciano</t>
  </si>
  <si>
    <t>D24J23000690005</t>
  </si>
  <si>
    <t>Rigenerazione di impianti sportivi,Realizzazione di impianti sportivi - campo sportivo vincenzo magnotti</t>
  </si>
  <si>
    <t>Comune di Torre Le Nocelle</t>
  </si>
  <si>
    <t>J62H23001630005</t>
  </si>
  <si>
    <t>Adeguamento di impianti sportivi - CAMPO DI CALCIO COMUNALE</t>
  </si>
  <si>
    <t>Comune di Laurino</t>
  </si>
  <si>
    <t>D43I23000090005</t>
  </si>
  <si>
    <t>Completamento di impianti sportivi - Stadio comunale di Laurino</t>
  </si>
  <si>
    <t>Comune di Molinara</t>
  </si>
  <si>
    <t>I52H23000480001</t>
  </si>
  <si>
    <t>Completamento di impianti sportivi,Adeguamento di impianti sportivi - IMPIANTO SPORTIVO COMUNALE</t>
  </si>
  <si>
    <t>Comune di Casalbuono</t>
  </si>
  <si>
    <t>I52H23000490001</t>
  </si>
  <si>
    <t>Rigenerazione di impianti sportivi - Impianto sportivo Felice Antonio de Filippo</t>
  </si>
  <si>
    <t>Comune di Sparanise</t>
  </si>
  <si>
    <t>J62B20000030005</t>
  </si>
  <si>
    <t>Realizzazione di impianti sportivi - PISTA DI ATLETICA E CAMPO DI CALCIO</t>
  </si>
  <si>
    <t>Comune di Pignataro Maggiore</t>
  </si>
  <si>
    <t>G44J23000550005</t>
  </si>
  <si>
    <t>Rigenerazione di impianti sportivi - Comunale</t>
  </si>
  <si>
    <t>Comune di Moio della Civitella</t>
  </si>
  <si>
    <t>C32H22000380005</t>
  </si>
  <si>
    <t>Rigenerazione di impianti sportivi,Adeguamento di impianti sportivi - COMUNALE MOIO DELLA CIVITELLA</t>
  </si>
  <si>
    <t>Comune di Succivo</t>
  </si>
  <si>
    <t>J72F23000250001</t>
  </si>
  <si>
    <t>Adeguamento di impianti sportivi - Palazzetto dello sport "Francesco Papa"</t>
  </si>
  <si>
    <t>Comune di Torre del Greco</t>
  </si>
  <si>
    <t>J54J23000630005</t>
  </si>
  <si>
    <t>Rigenerazione di impianti sportivi - CAMPI LA SALLE</t>
  </si>
  <si>
    <t>Comune di Mondragone</t>
  </si>
  <si>
    <t>D54H23000640001</t>
  </si>
  <si>
    <t>Completamento di impianti sportivi - CAMPO SPORTIVO "G. CONTE"</t>
  </si>
  <si>
    <t>Comune di Maiori</t>
  </si>
  <si>
    <t>F99I20000090003</t>
  </si>
  <si>
    <t>Adeguamento di impianti sportivi - CAMPO SPORTIVO SAN MARTINO</t>
  </si>
  <si>
    <t>Comune di Baselice</t>
  </si>
  <si>
    <t>C72H23000780005</t>
  </si>
  <si>
    <t>Rigenerazione di impianti sportivi,Completamento di impianti sportivi - impianto sportivo comunale</t>
  </si>
  <si>
    <t>Comune di Marcianise</t>
  </si>
  <si>
    <t>H24J23000590005</t>
  </si>
  <si>
    <t>Rigenerazione di impianti sportivi - Stadio Progreditur</t>
  </si>
  <si>
    <t>Comune di Cusano Mutri</t>
  </si>
  <si>
    <t>D82H23000980001</t>
  </si>
  <si>
    <t>Adeguamento di impianti sportivi - COMPLESSO SPORTIVO CUSANO CAPOLUOGO</t>
  </si>
  <si>
    <t>Comune di Barano D'Ischia</t>
  </si>
  <si>
    <t>I94H23000420005</t>
  </si>
  <si>
    <t>Rigenerazione di impianti sportivi - DON LUIGI DI IORIO</t>
  </si>
  <si>
    <t>Comune di Altavilla Silentina</t>
  </si>
  <si>
    <t>J22H23001610009</t>
  </si>
  <si>
    <t>Adeguamento di impianti sportivi - CENTRO SPORTIVO  G.D'AMBROSIO</t>
  </si>
  <si>
    <t>Comune di Dugenta</t>
  </si>
  <si>
    <t>G94J23000670005</t>
  </si>
  <si>
    <t>Rigenerazione di impianti sportivi - Centro sportivo comunale "Geppino Farina"</t>
  </si>
  <si>
    <t>Comune di Guardia Sanframondi</t>
  </si>
  <si>
    <t>E12H23003290005</t>
  </si>
  <si>
    <t>Completamento di impianti sportivi,Rigenerazione di impianti sportivi - San Filippo Neri</t>
  </si>
  <si>
    <t>Comune di Nocera Inferiore</t>
  </si>
  <si>
    <t>J33I23000130005</t>
  </si>
  <si>
    <t>Rigenerazione di impianti sportivi - Stadio San Francesco</t>
  </si>
  <si>
    <t>Comune di Pietramelara</t>
  </si>
  <si>
    <t>E24J23000500001</t>
  </si>
  <si>
    <t>Adeguamento di impianti sportivi - capo bocce e campo polifunzionale</t>
  </si>
  <si>
    <t>Comune di Roscigno</t>
  </si>
  <si>
    <t>I92H23000720005</t>
  </si>
  <si>
    <t>Rigenerazione di impianti sportivi - TIRO A VOLO S.ITORO</t>
  </si>
  <si>
    <t>Comune di Fragneto Monforte</t>
  </si>
  <si>
    <t>I74J23000590001</t>
  </si>
  <si>
    <t>Rigenerazione di impianti sportivi - Impianto sportivo - Fragneto Monforte</t>
  </si>
  <si>
    <t>Comune di Castel San Giorgio</t>
  </si>
  <si>
    <t>H42H23000430005</t>
  </si>
  <si>
    <t>Rigenerazione di impianti sportivi - DOMENICO SESSA</t>
  </si>
  <si>
    <t>Comune di Casalbore</t>
  </si>
  <si>
    <t>C64J23000870005</t>
  </si>
  <si>
    <t>Adeguamento di impianti sportivi - Impianto Sportivo Comunale</t>
  </si>
  <si>
    <t>Comune di Prata di Principato Ultra</t>
  </si>
  <si>
    <t>E64J23000700005</t>
  </si>
  <si>
    <t>Adeguamento di impianti sportivi - Campo Sportivo</t>
  </si>
  <si>
    <t>Comune di Pellezzano</t>
  </si>
  <si>
    <t>C65B22000260005</t>
  </si>
  <si>
    <t>Realizzazione di impianti sportivi - Impianto sportivo De Gasperi</t>
  </si>
  <si>
    <t>Comune di Liveri</t>
  </si>
  <si>
    <t>B65B23001340005</t>
  </si>
  <si>
    <t>Realizzazione di impianti sportivi,Completamento di impianti sportivi - CAMPETTO VIA CASAMUTONE/VIA NAZIONALE</t>
  </si>
  <si>
    <t>Comune di Castelpoto</t>
  </si>
  <si>
    <t>J92B22000090001</t>
  </si>
  <si>
    <t>Rigenerazione di impianti sportivi - GENEROSO SIMEONE</t>
  </si>
  <si>
    <t>Comune di Morra De Sanctis</t>
  </si>
  <si>
    <t>D48J18000030002</t>
  </si>
  <si>
    <t>Rigenerazione di impianti sportivi - Impianto sportivo comunale</t>
  </si>
  <si>
    <t>Comune di Morcone</t>
  </si>
  <si>
    <t>J82H23002060001</t>
  </si>
  <si>
    <t>Rigenerazione di impianti sportivi - Centro Sportivo San Erasmo</t>
  </si>
  <si>
    <t>Comune di Santo Stefano del Sole</t>
  </si>
  <si>
    <t>I92H23000710001</t>
  </si>
  <si>
    <t>Realizzazione di impianti sportivi,Rigenerazione di impianti sportivi - Stadio Comunale dell'Angelo</t>
  </si>
  <si>
    <t>Comune di Roccadaspide</t>
  </si>
  <si>
    <t>H47D23000050005</t>
  </si>
  <si>
    <t>Completamento di impianti sportivi,Adeguamento di impianti sportivi - IMPIANTO SPORTIVO COMUNALE PRINCIPE FILOMARINO</t>
  </si>
  <si>
    <t>Comune di Vitulano</t>
  </si>
  <si>
    <t>D54J23000840001</t>
  </si>
  <si>
    <t xml:space="preserve">Adeguamento di impianti sportivi - Campo sportivo </t>
  </si>
  <si>
    <t>Comune di Castelnuovo Cilento</t>
  </si>
  <si>
    <t>F24J23000600001</t>
  </si>
  <si>
    <t>Completamento di impianti sportivi - Valentino Giordano</t>
  </si>
  <si>
    <t>Comune di Aversa</t>
  </si>
  <si>
    <t>I35B23000380005</t>
  </si>
  <si>
    <t>Realizzazione di impianti sportivi - REALIZZAZIONE NUOVO IMPIANTO SPORTIVO</t>
  </si>
  <si>
    <t>Comune di Scafati</t>
  </si>
  <si>
    <t>G84J23000880005</t>
  </si>
  <si>
    <t>Adeguamento di impianti sportivi - STADIO COMUNALE "G.VITIELLO"</t>
  </si>
  <si>
    <t>Comune di Santa Maria la Fossa</t>
  </si>
  <si>
    <t>G14J23000420001</t>
  </si>
  <si>
    <t>Adeguamento di impianti sportivi - Stadio Comunale</t>
  </si>
  <si>
    <t>Comune di Calabritto</t>
  </si>
  <si>
    <t>G92H2300054001</t>
  </si>
  <si>
    <t>Rigenerazione di impianti sportivi - campo sportivo Pasquale Luongo</t>
  </si>
  <si>
    <t>Comune di Greci</t>
  </si>
  <si>
    <t>E52H23003210001</t>
  </si>
  <si>
    <t>Adeguamento di impianti sportivi - IMPIANTO SPORTIVO POLIVALENTE ALLA LOCALITA GARGARIO</t>
  </si>
  <si>
    <t>Comune di Villaricca</t>
  </si>
  <si>
    <t>J84J23000990005</t>
  </si>
  <si>
    <t>Rigenerazione di impianti sportivi - Campo Comunale di Villaricca</t>
  </si>
  <si>
    <t>Comune di Roccagloriosa</t>
  </si>
  <si>
    <t>I54J23000610001</t>
  </si>
  <si>
    <t>Rigenerazione di impianti sportivi - Centro sportivo Comunale Monteruggio</t>
  </si>
  <si>
    <t>Comune di San Tammaro</t>
  </si>
  <si>
    <t>H23I23000110005</t>
  </si>
  <si>
    <t>Rigenerazione di impianti sportivi - IMPIANTO NATATORIO VIA DEL FANCIULLO SAN TAMMARO</t>
  </si>
  <si>
    <t>Comune di Albanella</t>
  </si>
  <si>
    <t>D92H23000710005</t>
  </si>
  <si>
    <t>Rigenerazione di impianti sportivi - Campo sportivo San Cesareo</t>
  </si>
  <si>
    <t>Comune di Montecorice</t>
  </si>
  <si>
    <t>E53I23000150001</t>
  </si>
  <si>
    <t>Rigenerazione di impianti sportivi - Luigi Piccirilli</t>
  </si>
  <si>
    <t>Comune di Buonabitacolo</t>
  </si>
  <si>
    <t>C64J23000880005</t>
  </si>
  <si>
    <t>Rigenerazione di impianti sportivi,Adeguamento di impianti sportivi - campo di calcio a 11 comunale</t>
  </si>
  <si>
    <t>Comune di Cervinara</t>
  </si>
  <si>
    <t>F24j23000530001</t>
  </si>
  <si>
    <t>Adeguamento di impianti sportivi - Campo sportivo Canada</t>
  </si>
  <si>
    <t>Comune di Baiano</t>
  </si>
  <si>
    <t>C55D23000020006</t>
  </si>
  <si>
    <t>Rigenerazione di impianti sportivi - impianto sportivo multisport “Palazzetto dello Sport I. Picciocchi  Campo sportivo Comunale F. Bellofatto"</t>
  </si>
  <si>
    <t>Comune di Pimonte</t>
  </si>
  <si>
    <t>H22H23000550001</t>
  </si>
  <si>
    <t>Realizzazione di impianti sportivi - PALAZZETTO DELLO SPORT  NELL’AREA DISMESSA LOCALITA’ CANTONIELLO</t>
  </si>
  <si>
    <t>Comune di Montoro</t>
  </si>
  <si>
    <t>B83I23006730005</t>
  </si>
  <si>
    <t>Adeguamento di impianti sportivi - A.ALIBERTI</t>
  </si>
  <si>
    <t>Comune di Sant'Arsenio</t>
  </si>
  <si>
    <t>F92H23000410005</t>
  </si>
  <si>
    <t>Rigenerazione di impianti sportivi - CAMPO SPORTIVO F.LLI CARDIELLO</t>
  </si>
  <si>
    <t>Comune di Santa Croce del Sannio</t>
  </si>
  <si>
    <t>G62H23000450005</t>
  </si>
  <si>
    <t xml:space="preserve">Rigenerazione di impianti sportivi - Nicola Parlapiano </t>
  </si>
  <si>
    <t>Comune di Colliano</t>
  </si>
  <si>
    <t>D48C23000270005</t>
  </si>
  <si>
    <t>Rigenerazione di impianti sportivi - campo polivavalente</t>
  </si>
  <si>
    <t>Comune di Castel Volturno</t>
  </si>
  <si>
    <t>F72H23000350005</t>
  </si>
  <si>
    <t>Rigenerazione di impianti sportivi - Complesso Sportivo Via Occidentale</t>
  </si>
  <si>
    <t>Comune di San Sebastiano al Vesuvio</t>
  </si>
  <si>
    <t>G95B23000370001</t>
  </si>
  <si>
    <t>Adeguamento di impianti sportivi - IMPIANTO SPORTIVO COMUNALE DI VIA DEGLI ASTRONAUTI</t>
  </si>
  <si>
    <t>Comune di Forio</t>
  </si>
  <si>
    <t>E64J23000720005</t>
  </si>
  <si>
    <t>Rigenerazione di impianti sportivi - Campo sportivo "Salvatore Calise"</t>
  </si>
  <si>
    <t>Comune di Summonte</t>
  </si>
  <si>
    <t>H18E23000230005</t>
  </si>
  <si>
    <t>Rigenerazione di impianti sportivi - Campo starze</t>
  </si>
  <si>
    <t>Comune di Massa Lubrense</t>
  </si>
  <si>
    <t>E12H23003280001</t>
  </si>
  <si>
    <t>Rigenerazione di impianti sportivi - IMPIANTI SPORTIVI COMUNALI IN VIA  REOLA</t>
  </si>
  <si>
    <t>Comune di Vitulazio</t>
  </si>
  <si>
    <t>J85B23000520005</t>
  </si>
  <si>
    <t>Realizzazione di impianti sportivi - COMPLESSO SPORTIVO</t>
  </si>
  <si>
    <t>Comune di Pastorano</t>
  </si>
  <si>
    <t>B83I23006740005</t>
  </si>
  <si>
    <t xml:space="preserve">Rigenerazione di impianti sportivi - Bocciodromo </t>
  </si>
  <si>
    <t>Comune di Roccamonfina</t>
  </si>
  <si>
    <t>G54J23000470001</t>
  </si>
  <si>
    <t>Rigenerazione di impianti sportivi,Adeguamento di impianti sportivi - Campo Marzio</t>
  </si>
  <si>
    <t>Comune di Santa Maria La Carita'</t>
  </si>
  <si>
    <t>D28E23000070001</t>
  </si>
  <si>
    <t>Adeguamento di impianti sportivi - STADIO SANTA MARIA</t>
  </si>
  <si>
    <t>Comune di Casapesenna</t>
  </si>
  <si>
    <t>J24J23000780001</t>
  </si>
  <si>
    <t>Completamento di impianti sportivi - Stadio Comunale</t>
  </si>
  <si>
    <t>Comune di Capua</t>
  </si>
  <si>
    <t>G47D23000090009</t>
  </si>
  <si>
    <t>Completamento di impianti sportivi - IMPIANTO SPORTIVO POLIVALENTE IN VIA LUIGI BAIA S. ANGELO IN FORMIS</t>
  </si>
  <si>
    <t>Comune di Casavatore</t>
  </si>
  <si>
    <t>I52H23000520001</t>
  </si>
  <si>
    <t>Rigenerazione di impianti sportivi - Palazzetto dello sport di Piazzale Sallustro</t>
  </si>
  <si>
    <t>Comune di Montesano sulla Marcellana</t>
  </si>
  <si>
    <t>H15B23000300005</t>
  </si>
  <si>
    <t>Completamento di impianti sportivi - campo sportivo "R. Di Giuda - L. Boffa"</t>
  </si>
  <si>
    <t>Comune di Castellammare di Stabia</t>
  </si>
  <si>
    <t>E84J23000660001</t>
  </si>
  <si>
    <t>Rigenerazione di impianti sportivi - Palestra Istituto Scolastico Stabiae</t>
  </si>
  <si>
    <t>Comune di Napoli, Secondigliano</t>
  </si>
  <si>
    <t>Palastadera in via della Stadera</t>
  </si>
  <si>
    <t>Piscina Bulgarelli in via Monfalcone</t>
  </si>
  <si>
    <t>J22H24001360001</t>
  </si>
  <si>
    <t>Linea di azione</t>
  </si>
  <si>
    <t>02.Digitalizzazione</t>
  </si>
  <si>
    <t>TECNOLOGIE E SERVIZI DIGITALI</t>
  </si>
  <si>
    <t>E64E19002220008</t>
  </si>
  <si>
    <t>Hub digitale per l’innovazione del mezzogiorno: Distretto Campano dell’Audiovisivo</t>
  </si>
  <si>
    <t>E67H21001320002</t>
  </si>
  <si>
    <t>B21B21002100006</t>
  </si>
  <si>
    <t>Servizi Digitali Integrati per l’Ambiente</t>
  </si>
  <si>
    <t>05.Ambiente e risorse naturali</t>
  </si>
  <si>
    <t>NATURA E BIODIVERSITA'</t>
  </si>
  <si>
    <t>B44E20002030006</t>
  </si>
  <si>
    <t>PROGRAMMA DI RIQUALIFICAZIONE AREE VERDI IN PARCHI URBANI, AREE NATURALI E GIARDINI STORICI - "Recupero/riqualificazione dei parchi municipali della città di Napoli"</t>
  </si>
  <si>
    <t>B78D20000270001</t>
  </si>
  <si>
    <t>PROGRAMMA DI RIQUALIFICAZIONE AREE VERDI IN PARCHI URBANI, AREE NATURALI E GIARDINI STORICI - "Riqualificazione e messa in sicurezza della Pineta di Castelvolturno e fasce prospicienti il litorale contermine"</t>
  </si>
  <si>
    <t>RIFIUTI</t>
  </si>
  <si>
    <t>D22I17000080003</t>
  </si>
  <si>
    <t>Landfill mining discariche Maruzzella 1 - 2 e rifunzionalizzazione piazzole con attività no food nel Comune di San Tammaro (CE)</t>
  </si>
  <si>
    <t>B21B21000750001</t>
  </si>
  <si>
    <t>Ammodernamento tecnologico degli STIR</t>
  </si>
  <si>
    <t>B29J21001880001</t>
  </si>
  <si>
    <t xml:space="preserve">Caratterizzazione, classificazione, smassatura e trasporto dei rifiuti non pericolosi stoccati in balle -1° lotto </t>
  </si>
  <si>
    <t>B99J21002750003</t>
  </si>
  <si>
    <t>Caratterizzazione, classificazione, smassatura e trasporto dei rifiuti non pericolosi stoccati in balle</t>
  </si>
  <si>
    <t>RISCHI E ADATTAMENTO CLIMATICO</t>
  </si>
  <si>
    <t>I59H12000240001</t>
  </si>
  <si>
    <t xml:space="preserve">Difesa, Riqualificazione e Valorizzazione della Costa – Ambito 4 </t>
  </si>
  <si>
    <t>E69J21002870006</t>
  </si>
  <si>
    <t>Potenziamento dei servizi e delle prestazioni analitiche di Arpac per il monitoraggio ambientale delle matrici acqua e aria</t>
  </si>
  <si>
    <t>C75F21000240001</t>
  </si>
  <si>
    <t xml:space="preserve">Implementazione modello di monitoraggio dinamico e gestione del rischio sanitario ambientale in aree sensibili </t>
  </si>
  <si>
    <t>RISORSE IDRICHE</t>
  </si>
  <si>
    <t>G49E08000370009</t>
  </si>
  <si>
    <t>Efficientamento della rete di distribuzione idrica a servizio dell’agglomerato industriale di Caivano – 1° lotto funzionale</t>
  </si>
  <si>
    <t>G74G09000020009</t>
  </si>
  <si>
    <t>Adeguamento funzionale della viabilità e della pubblica illuminazione nell’agglomerato industriale di Nola – Dorsale principale lato Alenia</t>
  </si>
  <si>
    <t>I23E18000110002</t>
  </si>
  <si>
    <t>Intervento di riqualificazione dell’impianto di depurazione di Battipaglia (SA) ex FIO 107/86</t>
  </si>
  <si>
    <t>E14H18000040008</t>
  </si>
  <si>
    <t>Stralcio esecutivo al progetto dei lavori di realizzazione della rete idrica e fognante in agglomerato aversa nord</t>
  </si>
  <si>
    <t>B19J21001460003</t>
  </si>
  <si>
    <t>Conduzione, miglioramento e potenziamento della rete di distribuzione delle acque per usi civici ed annessa gestione operativa dell’acquedotto campano Ambiti distrettuali Napoli-Caserta-Alto Calore Irpino (Benevento) - Accordo Quadro Lavori</t>
  </si>
  <si>
    <t>D55B17001900001</t>
  </si>
  <si>
    <t>Interventi di adeguamento degli impianti fognari per la mitigazione degli scarichi meteorici nel campus di Fisciano</t>
  </si>
  <si>
    <t>H31E12000110009</t>
  </si>
  <si>
    <t>Interventi di miglioramento del GP Risanamento ambientale  dei corpi idrici superficiali della Provincia di Salerno - COMPARTO 1</t>
  </si>
  <si>
    <t>H67H12001360009</t>
  </si>
  <si>
    <t>Interventi di miglioramento del GP Risanamento ambientale  dei corpi idrici superficiali della Provincia di Salerno - COMPARTO 2</t>
  </si>
  <si>
    <t>H97H12002250009</t>
  </si>
  <si>
    <t>Interventi di miglioramento del GP Risanamento ambientale  dei corpi idrici superficiali della Provincia di Salerno - COMPARTO 4</t>
  </si>
  <si>
    <t>H81B12000430009</t>
  </si>
  <si>
    <t>Interventi di miglioramento del GP Risanamento ambientale  dei corpi idrici superficiali della Provincia di Salerno - COMPARTO 5</t>
  </si>
  <si>
    <t>H61B12000390009</t>
  </si>
  <si>
    <t>Interventi di miglioramento del GP Risanamento ambientale  dei corpi idrici superficiali della Provincia di Salerno - COMPARTO 6 BIS</t>
  </si>
  <si>
    <t>H87H12002740009</t>
  </si>
  <si>
    <t>Interventi di miglioramento del GP Risanamento ambientale  dei corpi idrici superficiali della Provincia di Salerno - COMPARTO 7</t>
  </si>
  <si>
    <t>H91B12000570009</t>
  </si>
  <si>
    <t>Interventi di miglioramento del GP Risanamento ambientale  dei corpi idrici superficiali della Provincia di Salerno - COMPARTO 8</t>
  </si>
  <si>
    <t>I86D12000060006</t>
  </si>
  <si>
    <t>Miglioramento del servizio idrico integrato per usi civili e riduzione delle perdite di rete di acquedotto - "Risanamento Ambientale Corpi Idrici Superficiali delle Aree Interne" - Lotto Funzionale Provincia di Avellino - Comune di Grottaminarda</t>
  </si>
  <si>
    <t>I86D12000080006</t>
  </si>
  <si>
    <t>Risanamento ambientale corpi idrici superficiali delle aree interne. Lotto funzionale Provincia di Benevento</t>
  </si>
  <si>
    <t>06.Cultura</t>
  </si>
  <si>
    <t>ATTIVITA’ CULTURALI</t>
  </si>
  <si>
    <t>I49J21001240001</t>
  </si>
  <si>
    <t xml:space="preserve">Intervento di messa a sistema del cammino turistico cultura e della via francigena  in campania  con riferimento alla realizzazione dei lavori del secondo livello di priorità </t>
  </si>
  <si>
    <t>C64E18000550001</t>
  </si>
  <si>
    <t>Ristrutturazione ed allestimento degli edifici ubicati nell'area ex turtle point del complesso ex-italsider di Bagnoli denominati "6 BICCHIERI" E "3 BICCHIERI" per finalità di ricerca e studi in ambito marino"_Marine Farm</t>
  </si>
  <si>
    <t>I29J21001510001</t>
  </si>
  <si>
    <t>PATRIMONIO E PAESAGGIO</t>
  </si>
  <si>
    <t>H63E12000160008</t>
  </si>
  <si>
    <t>Realizzazione del sistema di difesa a celle tra la foce del fiume Picentino ed il litorale Magazzeno</t>
  </si>
  <si>
    <t>C92J18000030002</t>
  </si>
  <si>
    <t xml:space="preserve"> Recupero e valorizzazione ex chiesa San Giacomo</t>
  </si>
  <si>
    <t>C97H21000910002</t>
  </si>
  <si>
    <t>Intervento di decoro, arredo e accessibilità nel Comune di Procida</t>
  </si>
  <si>
    <t>C95F21001330002</t>
  </si>
  <si>
    <t>Lavori urgenti riqualificazione spazi esterni - superfetazione ex carcere per procida capitale della cultura 2022</t>
  </si>
  <si>
    <t xml:space="preserve"> TRASPORTO AEREO</t>
  </si>
  <si>
    <t>I64E19001190002</t>
  </si>
  <si>
    <t>Aeroporto di Salerno Costa d'Amalfi - Piano di Sviluppo a breve e medio termine - Realizzazione Terminal Aviazione Generale</t>
  </si>
  <si>
    <t>I64E19001200002</t>
  </si>
  <si>
    <t>Aeroporto di Salerno Costa d'Amalfi - Piano di Sviluppo a breve e medio termine - Realizzazione Fabbricato Mezzi di Rampa</t>
  </si>
  <si>
    <t>I61B19000930002</t>
  </si>
  <si>
    <t>Aeroporto di Salerno Costa d'Amalfi - Piano di Sviluppo a breve e medio termine - Realizzazione Nuova Caserma dei VVF</t>
  </si>
  <si>
    <t>MOBILITÀ URBANA</t>
  </si>
  <si>
    <t>F47H20000380002</t>
  </si>
  <si>
    <t>LAVORI DI MANUTENZIONE STRAORDINARIA E MESSA IN SICUREZZA STRADA PER CARNEVALIELLO</t>
  </si>
  <si>
    <t>E97H20004420002</t>
  </si>
  <si>
    <t>MESSA IN SICUREZZA ED ADEGUAMENTO DELLE STRADE SANTO STEFANO, SAN PAOLO, PIESCO SITE IN COMUNE DI TUFO</t>
  </si>
  <si>
    <t>D17H19002110006</t>
  </si>
  <si>
    <t>MANUTENZIONE STRAORDINARIA E RIAMMAGLIAMENTO DELLE STRADE COMUNALI CON LA STRADA 91 BIS E IL CASELLO AUTOSTRADALE DI VALLATA</t>
  </si>
  <si>
    <t>J41B19000630006</t>
  </si>
  <si>
    <t>INTERVENTI DI MESSA IN SICUREZZA DELLA STRADA COMUNALE CASTELLUZZO - MIROGALLO</t>
  </si>
  <si>
    <t>E37H19001840005</t>
  </si>
  <si>
    <t xml:space="preserve">LAVORI DI MANUTENZIONE STRAORDINARIA DI RETI VIARIE E RELATIVI SOTTOSERVIZI </t>
  </si>
  <si>
    <t>C37H20000270002</t>
  </si>
  <si>
    <t>LAVORI DI MESSA IN SICUREZZA DELLA VIABILITA'  COMUNALE IN LOCALITA'  SERRAROTA-SEPERONI</t>
  </si>
  <si>
    <t>G57H19001100001</t>
  </si>
  <si>
    <t>LAVORI DI SISTEMAZIONE, ADEGUAMENTO E RIPRISTINO FUNZIONALE DELLA COMUNALE VIA PONTE VIA ZACCARIA E VIA ACQUA DELLE CASE</t>
  </si>
  <si>
    <t>E87H20000280002</t>
  </si>
  <si>
    <t>SISTEMAZIONE VIABILITÀ INTERNA PER LA VALORIZZAZIONE DEL PATRIMONIO NATURALISTICO-STRADA COMUNALE SAN VITO - TAVERNESI -AIA DEI CIARDI</t>
  </si>
  <si>
    <t>D17H20007480005</t>
  </si>
  <si>
    <t>LAVORI DI “MANUTENZIONE STRAORDINARIA E RIAMMAGLIAMENTO DELLE STRADE COMUNALI DI SAN SOSSIO BARONIA DI COLLEGAMENTO CON LE STRADE SS 91, FONDO VALLE UFITA E IL CASELLO AUTOSTRADALE NA - BA”.</t>
  </si>
  <si>
    <t>I47H20000230003</t>
  </si>
  <si>
    <t>MIGLIORAMENTO-MESSA SICUREZZA RETE STRADALE:V.APPIA,V.CAMPETELLE,SP16-COLLEGAMENTO CON I SITI DI INTERESSE:CHIESA DI S.MARIA DELLE GRAZIE E STAZ.FERROVIARIA DELLA TRATTA STORICA ROCCHETTA S.ANTONIO-AV</t>
  </si>
  <si>
    <t>I57H20001080001</t>
  </si>
  <si>
    <t>INTERVENTI DI MANUTENZIONE STRAORDINARIA ED ADEGUAMENTO DELLA STRADA COMUNALE DI COLLEGAMENTO DELLE LOCALITA’ POZZILLO - PAGLIARA DI ROCCAGLORIOSA</t>
  </si>
  <si>
    <t>H27H20000180001</t>
  </si>
  <si>
    <t>MESSA IN SICUREZZA E ADEGUAMENTO DELLA STRADA COMUNALE VALLE D’ANSANTO DI COLLEGAMENTO TRA A S.P. 78 E LA S.S.V LIONI GROTTAMINARDA</t>
  </si>
  <si>
    <t>H57H20000400006</t>
  </si>
  <si>
    <t>FSC 2014/2020 DI CUI ALLA DELIBERA CIPE 54/2016 - LAVORI DI MANUTENZIONE STRAORDINARIA STRADA CAMPANIELLO - CERRI DEI MORTI</t>
  </si>
  <si>
    <t>D57H19001810001</t>
  </si>
  <si>
    <t xml:space="preserve">MESSA IN SICUREZZA STRADE COMUNALI BOSCARELLI E PASCONE </t>
  </si>
  <si>
    <t>C33D20000630002</t>
  </si>
  <si>
    <t>RAMMAGLIAMENTO, MIGLIORAMENTO, ADEGUAMENTO, RIQUALIFICAZIONE E MESSA IN SICUREZZA DELLA STRADA COMUNALE LAGO- CAMPOLONGO-ISCHIA</t>
  </si>
  <si>
    <t>I87H20000300002</t>
  </si>
  <si>
    <t>MANUTENZIONE STRAORDINARIA STRADA COMUNALE LOCALITÀ FARNETA - CANNETELLE - MONACI</t>
  </si>
  <si>
    <t>E97H19001920005</t>
  </si>
  <si>
    <t>LAVORI DI MESSA IN SICUREZZA DELLA STRADA COMUNALE PIANO DELLA CHIANCA - FARNETA - STRALCIO 1° LOTTO FUNZIONALE</t>
  </si>
  <si>
    <t>H67H20000300002</t>
  </si>
  <si>
    <t>INTERVENTI DI RIFUNZIONALIZZAZIONE, ADEGUAMENTO E MANUTENZIONE STRAORDINARIA DELLE STRADE COMUNALI VALLE - CONCILIO -  ISCHIA</t>
  </si>
  <si>
    <t>D47H20000220006</t>
  </si>
  <si>
    <t>ADEGUAMENTO E MANUTENZIONE  VIABILITA' COMUNALE DELLA FRAZ. MASSICELLE - RIAMMAGLIAMENTO CON LA S.P. 346 E S.R. 447</t>
  </si>
  <si>
    <t>C35F20000740001</t>
  </si>
  <si>
    <t>MESSA IN SICUREZZA DELLA RETE STRADALE COMUNALE</t>
  </si>
  <si>
    <t>I77H20000200001</t>
  </si>
  <si>
    <t>LAVORI DI ADEGUAMENTO E MESSA IN SICUREZZA DELLA STRADA COMUNALE LUSTRA-PONTE ALENTO</t>
  </si>
  <si>
    <t>B67H21003090002</t>
  </si>
  <si>
    <t>LAVORI DI MANUTENZIONE STRAORDINARIA PER IL RIPRISTINO DELLA FUNZIONALITÀ ED IL MIGLIORAMENTO DELLA SICUREZZA STRADALE DELLA RETE DI VIABILITÀ URBANA</t>
  </si>
  <si>
    <t>F79J20000080002</t>
  </si>
  <si>
    <t>ADEGUAMENTO FUNZIONALE E MESSA IN SICUREZZA DELLA VIABILITA' COMUNALE</t>
  </si>
  <si>
    <t>I17H20000120005</t>
  </si>
  <si>
    <t>INTERVENTI DI SISTEMAZIONE DELLA RETE VIARIA COMUNALE, DENOMINATA LAPIO-CAMPOMARINO</t>
  </si>
  <si>
    <t>F77H20006780002</t>
  </si>
  <si>
    <t>LAVORI DI SISTEMAZIONE E COMPLETAMENTO FUNZIONALE DELLA VIABILITA' COMUNALE</t>
  </si>
  <si>
    <t>B54E07000190001</t>
  </si>
  <si>
    <t>LAVORI DI SISTEMAZIONE VIA MONTAGNELLA</t>
  </si>
  <si>
    <t>J27H20000500002</t>
  </si>
  <si>
    <t>LAVORI DI MANUTENZIONE ED ADEGUAMENTO STRADE INTERNE DELLE FRAZIONI</t>
  </si>
  <si>
    <t>E57H20000490002</t>
  </si>
  <si>
    <t>D37H20000160001</t>
  </si>
  <si>
    <t>LAVORI DI SISTEMAZIONE STRADA COMUNALE MAGARIELLO-MANCOSE AI FINI IDROGEOLOGICI E SICUREZZA DELLA VIABILITÀ</t>
  </si>
  <si>
    <t>C67H20003280002</t>
  </si>
  <si>
    <t>MIGLIORAMENTO E RIAMMAGLIAMENTO PER LA PIENA FRUIZIONE E LA MESSA IN SICUREZZA DELLA VIABILITÀ COMUNALE CON CAPISALDI VIALE DELLE RIMEMBRANZE - SCARPUZZA.</t>
  </si>
  <si>
    <t>B59G20000070006</t>
  </si>
  <si>
    <t>MANUTENZIONE STRAORDINARIA PER IL RIPRISTINO DELLA FUNZIONALITÀ DI BASE E PER LA MESSA IN SICUREZZA DELLE STRADE COMUNALI ARIACCHINO E VATIGARIO</t>
  </si>
  <si>
    <t>G37H20003170002</t>
  </si>
  <si>
    <t>PROGETTO DI ADEGUAMENTO E MANITENZIONE STRAORDINARIA PER IL RIPRISTINO DELLA FUNZIONALITÀ DI BASE DELLA RETE ED IN MIGLIORAMENTO DELLE CONDIZIONI DI SICUREZZA DELLA CIRCOLAZIONE SU STRADE COMUNALI.</t>
  </si>
  <si>
    <t>H37H20000310008</t>
  </si>
  <si>
    <t>MANUTENZIONE E MESSA IN SICUREZZA STRADE COMUNALI "LOGGE" E "NOCELLITO"</t>
  </si>
  <si>
    <t>G53D20000020001</t>
  </si>
  <si>
    <t>LAVORI DI RAMMAGLIAMENTO DELLE STRADE LOCALI ALLA VIABILITÀ PROVINCIALE</t>
  </si>
  <si>
    <t>J47H20000300002</t>
  </si>
  <si>
    <t>INTERVENTI STRAORDINARI RIGUARDANTI LE STRADE SECONDARIE: VIA FONTANELLE, CONTRADA IADANZA, VIA CASA PARROCCHIALE</t>
  </si>
  <si>
    <t>B87H20000440002</t>
  </si>
  <si>
    <t>MESSA IN SICUREZZA DELLA STRADA COMUNALE VIA IRPINIA-LOC.PADULE-VIA CIERRO</t>
  </si>
  <si>
    <t>D47H20000420001</t>
  </si>
  <si>
    <t>PROGETTO ESECUTIVO DEI LAVORI DI ADEGUAMENTO E MANUTENZIONE STRAORDINARIA PER IL RIPRISTINO DELLE CONDIZIONI DI SICUREZZA DELLA CIRCOLAZIONE RELATIVI ALLA STRADA COMUNALE “ MORRA – MATTINELLA- MONTE C</t>
  </si>
  <si>
    <t>E59J20000090006</t>
  </si>
  <si>
    <t>INTERVENTO DI RIPRISTINO FUNZIONALE STRADA SAN ROCCO - VIA SICILIANO.PROGETTO ESECUTIVO</t>
  </si>
  <si>
    <t>C37H20000250003</t>
  </si>
  <si>
    <t>LAVORI DI MESSA IN SICUREZZA DI TRATTI DELLE STRADE PROVINCIALI S.P. 109, 140, 143 E 144 E LA PRINCIPALE VIABILITÀ COMUNALE DI COLLEG. AL CENTRO URBANO DI TOCCO CAUDIO–VIA CESCHE E FRIUNI-S</t>
  </si>
  <si>
    <t>C87H20000170002</t>
  </si>
  <si>
    <t>INTERVENTI DI MESSA IN SICUREZZA STRADA PROVINCIALE N. 85 DAL KM 6+300 (INCROCIO SP 415) AL KM 8+500 – ACCESSO AL BORGO ANTICO</t>
  </si>
  <si>
    <t>F17H20000510008</t>
  </si>
  <si>
    <t>LAVORI DI RIPRISTINO E MESSA IN SICUREZZA DELL'ASSE STRADALE SP 26 - TRATTO SS 90 A ORSARA DI PUGLIA (FG)</t>
  </si>
  <si>
    <t>B77H19003640002</t>
  </si>
  <si>
    <t>MIGLIORAMENTO, ADEGUAMENTO, RISTRUTTURAZIONE E POTENZIAMENTO DELLE STRADE COMUNALI CON LA S.P. 63 – 1° LOTTO FUNZIONALE</t>
  </si>
  <si>
    <t>C77H20000330007</t>
  </si>
  <si>
    <t xml:space="preserve">INTERVENTI DI MANUTENZIONE E RIQUALIFICAZIONE STRADALE - VIA PALMOLITO DEL COMUNE DI TORRIONI </t>
  </si>
  <si>
    <t>E27H20000240001</t>
  </si>
  <si>
    <t>LAVORI DI MESSA IN SICUREZZA RETE STRADALE COMUNALE-ADEGUAMENTO E MANUTENZIONE STRAORDINARIA PER IL RIPRISTINO DELLA FUNZIONALITÀ DI BASE DELLA RETE ED IL MIGLIORAMENTO DELLE CONDIZIONI DI SICUREZZA</t>
  </si>
  <si>
    <t>I97H20000180008</t>
  </si>
  <si>
    <t>SISTEMAZIONE, ADEGUAMENTO E RIPRISTINO FUNZIONALE DELLA STRADA COMUNALE FANGIOLA</t>
  </si>
  <si>
    <t>C69J20000040005</t>
  </si>
  <si>
    <t>INTERVENTI STRAORDINARI RIGUARDANTI LE STRADE SECONDARIE: VIA BOTTICELLA, VIA CIMITERO, VIA PONTE, VIALE DEI CADUTI</t>
  </si>
  <si>
    <t>I89J20000080005</t>
  </si>
  <si>
    <t>ADEGUAMENTO E MESSA IN SICUREZZA DELLA VIABILITA' COMUNALE TIERZI - PIANI PER FAVORIRE L'INTERCONNESSIONE DEGLI ASSI VIARI PRINCIPALI E AUTOSTRADALI</t>
  </si>
  <si>
    <t>D69J20000050006</t>
  </si>
  <si>
    <t xml:space="preserve">COMPLETAMENTO E RIAMMAGLIAMENTO DI VIA CORRERA-MIGNOLLI, VIA SANT’ISIDORO-PORCINI E COLLEGAMENTO ALLA VIABILITA’ PROVINCIALE MEDIANTE INTERCONNESSIONI E ROTATORIE </t>
  </si>
  <si>
    <t>E17H19001360005</t>
  </si>
  <si>
    <t>LAVORI MESSA IN SICUREZZA STRADA MANCELLI</t>
  </si>
  <si>
    <t>I45F20000410001</t>
  </si>
  <si>
    <t xml:space="preserve">ADEGUAMENTO E MANUTENZIONE STRAORDINARIA PER IL RIPRISTINO E MIGLIORAMENTO DELLE CONDIZIONI DI SICUREZZA DELLA STRADA COMUNALE DI ACCESSO AL CENTRO ABITATO </t>
  </si>
  <si>
    <t>C58I20000020003</t>
  </si>
  <si>
    <t>LAVORI DI SISTEMAZIONE STRADA COMUNALE PAOLISI-ARPAIA-FORCHIA</t>
  </si>
  <si>
    <t>F47H19001640002</t>
  </si>
  <si>
    <t>Eliminazione delle criticità statiche di via Cappella, asse primario di collegamento del Borgo storico Casale e dell'area archeologica della necropoli - Completamento consolidamento straordinario a fronte di indagini geotecniche già eseguite</t>
  </si>
  <si>
    <t>B37H19002890002</t>
  </si>
  <si>
    <t>Lavori di messa in sicurezza della viabilità comunale del centro urbano e zone limitrofe</t>
  </si>
  <si>
    <t>J67H20000600002</t>
  </si>
  <si>
    <t>Intervento di messa in sicurezza della strada comunale Casaletto-Fortino e strade adiacenti, finalizzato alla messa in sicurezza dello sviluppo del territorio</t>
  </si>
  <si>
    <t>E17H19002820008</t>
  </si>
  <si>
    <t>Manutenzione straordinaria finalizzata alla messa in sicurezza delle strade comunali: via Ponte vecchio/ Nocella, via Celone, via Cerza nera, via Vetosa, via Difesa acquaviva, via Sambuco</t>
  </si>
  <si>
    <t>E54H19001200001</t>
  </si>
  <si>
    <t>Messa in sicurezza della strada denominata "via della Carità"</t>
  </si>
  <si>
    <t>B97H20014460002</t>
  </si>
  <si>
    <t>ORA Miglioramento della viabilità centro urbano – 1 lotto funzionale</t>
  </si>
  <si>
    <t>C61B12000470004</t>
  </si>
  <si>
    <t>Ristrutturazione varie strade comunali interne</t>
  </si>
  <si>
    <t>B97H20014280002</t>
  </si>
  <si>
    <t>Intervento di riqualificazione e messa in sicurezza - ammodernamento della viabilità comunale</t>
  </si>
  <si>
    <t>J61B14000800006</t>
  </si>
  <si>
    <t>Miglioramento della viabilità del centro urbano - 1°lotto funzionale di via S.Erasmo, C.so Italia e via Sena</t>
  </si>
  <si>
    <t>B19J21003110002</t>
  </si>
  <si>
    <t>Miglioramento, adeguamento riqualificazione e messa in sicurezza della strada provinciale SP 110</t>
  </si>
  <si>
    <t>H67H19001520001</t>
  </si>
  <si>
    <t>Lavori di messa in sicurezza, sistemazione e manutenzione straordinaria della viabilità urbana</t>
  </si>
  <si>
    <t>F97H19003530002</t>
  </si>
  <si>
    <t>Sistemazione, adeguamento e messa in sicurezza delle strade comunali- Ambito di intervento Città di Alife.</t>
  </si>
  <si>
    <t>J97H15000910002</t>
  </si>
  <si>
    <t>Manutenzione straordinaria della viabilità comunale</t>
  </si>
  <si>
    <t>D25F21000520002</t>
  </si>
  <si>
    <t>Riqualificazione urbana, lavori di messa in sicurezza, ammodernamento e completamento della viabilità interna del Comune di Cicciano - I lotto</t>
  </si>
  <si>
    <t>E87H17000380006</t>
  </si>
  <si>
    <t>Lavori di adeguamento di via Viggiano compreso i sottoservizi</t>
  </si>
  <si>
    <t>D78C20000250002</t>
  </si>
  <si>
    <t>Miglioramento viabilità e sicurezza stradale</t>
  </si>
  <si>
    <t>C17H21004200002</t>
  </si>
  <si>
    <t>Progetto di sistemazione, adeguamento e messa in sicurezza della rete viaria comunale</t>
  </si>
  <si>
    <t>H47H19001840002</t>
  </si>
  <si>
    <t>Sistemazione e messa in sicurezza della strada comunale "S. Giovanni - Cesine"</t>
  </si>
  <si>
    <t>I37H19003000002</t>
  </si>
  <si>
    <t>Progetto di riqualificazione urbana mediante la sistemazione, l'adeguamento e l'ammodernamento della rete viaria comunale</t>
  </si>
  <si>
    <t>F85F17000180006</t>
  </si>
  <si>
    <t>Lavori di messa in sicurezza della viabilità consortile – Zone Z1 e Z3 a seguito degli eventi alluvionale dell'ottobre 2015 ricadenti in area ZES dell'Agglomerato ASI di Ponte Valentino</t>
  </si>
  <si>
    <t>F85F20000480006</t>
  </si>
  <si>
    <t>Lavori di messa in sicurezza della viabilità consortile ricadenti in area ZES dell'Agglomerato ASI di Ponte Valentino - Benevento</t>
  </si>
  <si>
    <t>E17H19002700002</t>
  </si>
  <si>
    <t>Sistemazione della sede stradale di via Amerigo Vespucci</t>
  </si>
  <si>
    <t>C27H19001780002</t>
  </si>
  <si>
    <t>Riammagliamento, miglioramento, adeguamento, riqualificazione e messa in sicurezza del tratto di strada provinciale SP 52 (Decorata- Castelvetere in Val Fortore)</t>
  </si>
  <si>
    <t>E31B18000700002</t>
  </si>
  <si>
    <t>Messa in sicurezza della rete stradale a servizio dell'area PIP di via Faenza</t>
  </si>
  <si>
    <t>F67H19002290002</t>
  </si>
  <si>
    <t>Lavori di ammodernamento e ammpliamento delle strade comunali di via dello Statuto e via mare Adriatico I Lotto - via Piave  - Via Irno</t>
  </si>
  <si>
    <t>D67H19002380002</t>
  </si>
  <si>
    <t>Interventi di viabilità comunale - zona San Guglielmo/Bosco/San Gennaro</t>
  </si>
  <si>
    <t>G57H19001590002</t>
  </si>
  <si>
    <t>Messa in sicurezza di via Luigi Amabile di collegamento con Piazza Municipio e Cimitero</t>
  </si>
  <si>
    <t>TRASPORTO FERROVIARIO</t>
  </si>
  <si>
    <t>H41B19000310005</t>
  </si>
  <si>
    <t>Viabilità alternativa al sottopasso a livello della stazione ferroviaria di Paestum Comune Capaccio</t>
  </si>
  <si>
    <t>TRASPORTO STRADALE</t>
  </si>
  <si>
    <t>B61B03000270005</t>
  </si>
  <si>
    <t>Collegamento A3 (Contursi) - SS 7var (Lioni) - A16 (Grottaminarda) - A14 (Termoli) Tratta campana Strada a scorrimento veloce Lioni-Grottaminarda</t>
  </si>
  <si>
    <t>F39J18000500002</t>
  </si>
  <si>
    <t>Piano Triennale dei Servizi di manutenzione straordinaria delle strade regionali (Provincia di Avellino) - Rinnovo 18 mesi</t>
  </si>
  <si>
    <t>I89J18000230002</t>
  </si>
  <si>
    <t>Piano Triennale dei Servizi di manutenzione straordinaria delle strade regionali (Provincia di Benevento) - Rinnovo 18 mesi</t>
  </si>
  <si>
    <t>D99J18000260008</t>
  </si>
  <si>
    <t>Piano Triennale dei Servizi di manutenzione straordinaria delle strade regionali (Provincia di Caserta) - Rinnovo 18 mesi</t>
  </si>
  <si>
    <t>H26G18000190002</t>
  </si>
  <si>
    <t>Piano Triennale dei Servizi di manutenzione straordinaria delle strade regionali (Città Metropolitana di Napoli) - Rinnovo 18 mesi</t>
  </si>
  <si>
    <t>H57H18002150002</t>
  </si>
  <si>
    <t>Piano Triennale dei Servizi di manutenzione straordinaria delle strade regionali (Provincia di Salerno) - Rinnovo 18 mesi</t>
  </si>
  <si>
    <t>F39J19000180002</t>
  </si>
  <si>
    <t>Piano Triennale dei Servizi di manutenzione straordinaria delle strade regionali (Provincia di Avellino) - Ampliamento - Rinnovo 18 mesi</t>
  </si>
  <si>
    <t>I89J19000150002</t>
  </si>
  <si>
    <t>Piano Triennale dei Servizi di manutenzione straordinaria delle strade regionali (Provincia di Benevento) - Ampliamento - Rinnovo 18 mesi</t>
  </si>
  <si>
    <t>H57H19000870002</t>
  </si>
  <si>
    <t>Piano Triennale dei Servizi di manutenzione straordinaria delle strade regionali (Provincia di Salerno) - Ampliamento - Rinnovo 18 mesi</t>
  </si>
  <si>
    <t>11.Istruzione e formazione</t>
  </si>
  <si>
    <t>STRUTTURE EDUCATIVE E FORMATIVE</t>
  </si>
  <si>
    <t>E64C08000060005</t>
  </si>
  <si>
    <t>Restauro dell'ex convento di Donnaromita (Mezzocannone)</t>
  </si>
  <si>
    <t>12.Capacità amministrativa</t>
  </si>
  <si>
    <t>RAFFORZAMENTO PA</t>
  </si>
  <si>
    <t>B22C21000690001</t>
  </si>
  <si>
    <t>Accordi quadro per servizi di Ingegneria e Architettura e attività di supporto: "Procedura aperta, ai sensi dell’art. 60 e 157 del D.Lgs 50/2016 e ss.mm.ii., in 3 lotti di gara, per la conclusione di un Accordo Quadro Triennale, con un unico operatore economico, ex art. 54 comma 3, per l’affidamento di Servizi di ingegneria e architettura quali: progetto di fattibilità tecnica ed economica e/o progettazione definitiva e/o esecutiva e/o relative attività di supporto di cui al Capitolo III. Indicazioni operative, punto 5 delle Linee Guida n. 1 dell’ANAC, per l’esecuzione nella Regione Campania di INFRASTRUTTURE DI TRASPORTO"</t>
  </si>
  <si>
    <t>B22C21000880001</t>
  </si>
  <si>
    <t>Accordi quadro per servizi di Ingegneria e Architettura e attività di supporto: ACCORDO QUADRO TRIENNALE PER L'ESECUZIONE NELLA REGIONE CAMPANIA DI INFRASTRUTTURE AMBIENTALI</t>
  </si>
  <si>
    <t>Regione Campania</t>
  </si>
  <si>
    <t>AORN OSPEDALE DEI COLLI</t>
  </si>
  <si>
    <t>Comune di Torre Annunziata</t>
  </si>
  <si>
    <t>Comune di Napoli</t>
  </si>
  <si>
    <t>H26J16000820009</t>
  </si>
  <si>
    <t>H27H12002050009</t>
  </si>
  <si>
    <t>(1) Risorse FSC 
21-27 (Anticipazione Del.CIPESS 79/21)</t>
  </si>
  <si>
    <t>FONTE DEL COFINANZIAMENTO</t>
  </si>
  <si>
    <t>PROGRAMM. PREVISIONE INIZIO</t>
  </si>
  <si>
    <t>PROGRAMM. PREVISIONE FINE</t>
  </si>
  <si>
    <t>PROGETT. PREVISIONE INIZIO</t>
  </si>
  <si>
    <t>PROGETT. PREVISIONE FINE</t>
  </si>
  <si>
    <t>ESECUZIONE PREVISIONE INIZIO</t>
  </si>
  <si>
    <t>ESECUZIONE PREVISIONE FINE</t>
  </si>
  <si>
    <t>Riferimento art. 10 DL 60/2024</t>
  </si>
  <si>
    <t>COMUNE DI CAPUA</t>
  </si>
  <si>
    <t>G41J24001430002</t>
  </si>
  <si>
    <t>CARATTERIZZAZIONE CAVA PURGATORIO – FORMIS NEL COMUNE DI CAPUA</t>
  </si>
  <si>
    <t>1_SEMESTRE_2026</t>
  </si>
  <si>
    <t>Lett. c</t>
  </si>
  <si>
    <t>05.05 NATURA E BIODIVERSITÀ</t>
  </si>
  <si>
    <t>B26G23000530006</t>
  </si>
  <si>
    <t>CENTRALE OPERATIVA MONITORAG.AZIONI INTEGR. DI INTELLIGENZA AMBIENT.: MONITOR./DIFFUSIONE/PROMOZIONE</t>
  </si>
  <si>
    <t>ALTO CALORE SERVIZI S.P.A</t>
  </si>
  <si>
    <t>05.02 RISORSE IDRICHE</t>
  </si>
  <si>
    <t>H71B12000420001</t>
  </si>
  <si>
    <t>COLLETTORE DI SAN MICHELE AL SERINO</t>
  </si>
  <si>
    <t>1_SEMESTRE_2023</t>
  </si>
  <si>
    <t>2_SEMESTRE_2025</t>
  </si>
  <si>
    <t>COMUNE DI BENEVENTO</t>
  </si>
  <si>
    <t>J86H11000330001</t>
  </si>
  <si>
    <t>COMPLETAMENTO RETE FOGNARIA E ADEGUAMENTO IMPIANTI DI DEPURAZIONE</t>
  </si>
  <si>
    <t>J88F12000140001</t>
  </si>
  <si>
    <t>PSC REGIONE CAMPANIA
(FSC 07-13)</t>
  </si>
  <si>
    <t>B14J24000480001</t>
  </si>
  <si>
    <t>EX SIN LDFAA –SITO DENOMINATO “CAVA MONTI” NEL COMUNE DI MADDALONI - MESSA IN SICUREZZA PERMANENTE</t>
  </si>
  <si>
    <t>B24J24000830001</t>
  </si>
  <si>
    <t>FALDA AREA VASTA LOC. LO UTTARO (CE): MESSA IN SICUREZZA ED EVENTUALI ATTIVITÀ DI MONITORAGGIO</t>
  </si>
  <si>
    <t>B67H17000290007</t>
  </si>
  <si>
    <t>IMPIANTO DI COMPOSTAGGIO CON RECUPERO DI BIOMETANO DA REALIZZARE NELL’AREA DI NAPOLI EST PONTICELLI</t>
  </si>
  <si>
    <t>IRPINAAMBIENTE S.P.A. - VIA CANNAVIELLO, 57 83100 AVELLINO</t>
  </si>
  <si>
    <t>I41B17000160002</t>
  </si>
  <si>
    <t>IMPIANTO DI TRATTAMENTO DELLA FRAZIONE ORGANICA NEL COMUNE DI TEORA (AV)</t>
  </si>
  <si>
    <t>REGIONE CAMPANIA –SdM  RIMOZIONE RIFIUTI STOCCATI IN BALLE</t>
  </si>
  <si>
    <t>B45I23000410001</t>
  </si>
  <si>
    <t>IMPLEMENTAZIONE A DIGESTIONE ANAEROBICA FINALIZZATA AL RECUPERO BIOMETANO DELL’IMPIANTO COMPOSTAGGIO</t>
  </si>
  <si>
    <t>B15I23000630001</t>
  </si>
  <si>
    <t>IMPLEMENTAZIONE A DIGESTIONE ANAEROBICA PER RECUPERO DI BIOMETANO DELL’IMPIANTO COMPOSTAGGIO CA./AR.</t>
  </si>
  <si>
    <t>INTERVENTI DI COMPLETAMENTO CORPI IDRICI PROVINCIA DI SALERNO - Comparto Attuativo 3 - Area Dragone (Ambito 3)</t>
  </si>
  <si>
    <t>POR FESR CAMPANIA</t>
  </si>
  <si>
    <t>INTERVENTI DI COMPLETAMENTO CORPI IDRICI PROVINCIA DI SALERNO - COMPARTO ATTUATIVO N. 1 – AREA BUSSENTO</t>
  </si>
  <si>
    <t>PIANO STRALCIO FSC 21-27 REGIONE CAMPANIA</t>
  </si>
  <si>
    <t>INTERVENTI DI COMPLETAMENTO CORPI IDRICI PROVINCIA DI SALERNO • Comparto Attuativo n. 6 - Area Regina Maiori (Ambito 6) - Comuni di Maiori – Minori</t>
  </si>
  <si>
    <t>Lett.a</t>
  </si>
  <si>
    <t>B28B22000220002</t>
  </si>
  <si>
    <t>INTERVENTI DI MANUTENZIONE STRAORDINARIA SU GUASTO SULLE RETI IDROPOTABILI DELLA REGIONE CAMPANIA</t>
  </si>
  <si>
    <t>COMUNE DI MONTELLA</t>
  </si>
  <si>
    <t>I71E16000500002</t>
  </si>
  <si>
    <t>INTERVENTI DI POTENZIAMENTO DEGLI IMPIANTI DI DEPURAZIONE ESISTENTI</t>
  </si>
  <si>
    <t>lett.a</t>
  </si>
  <si>
    <t>SMA CAMPANIA</t>
  </si>
  <si>
    <t xml:space="preserve">B28H23015100006 </t>
  </si>
  <si>
    <t>INTERVENTI DI PREVENZIONE E MITIGAZIONE DEI RISCHI NATURALI E ANTROPICI E MANUTENZIONE STRAORDINARIO</t>
  </si>
  <si>
    <t>1_SEMESTRE_2027</t>
  </si>
  <si>
    <t>G12E24000160002</t>
  </si>
  <si>
    <t>MANUTENZIONE STRAORDINARIA ACQUEDOTTO COMUN. A SERVIZIO ZONE ALTE/POTENZIAMENTO FORNITURA IDRICA</t>
  </si>
  <si>
    <t>B71G24000060001</t>
  </si>
  <si>
    <t>MESSA IN SICUREZ. PERMANENTE DELLA DISCARICA ABUSIVA MASSERIA ANNUNZIATA NEL COMUNE DI VILLA LITERNO</t>
  </si>
  <si>
    <t>B74J24000770001</t>
  </si>
  <si>
    <t>MESSA IN SICUREZZA PERMANENTE DELLA DISCARICA ABUSIVA CUPONI SAGLIANO NEL COMUNE DI VILLA LITERNO</t>
  </si>
  <si>
    <t>COMUNE DI ROCCARAINOLA</t>
  </si>
  <si>
    <t>D46C22000230006</t>
  </si>
  <si>
    <t>MESSA IN SICUREZZA PERMANENTE DELLA EX DISCARICA ABUSIVA LOC.DIFESA NEL COMUNE DI ROCCARAINOLA–FASE2</t>
  </si>
  <si>
    <t>PNRR - D.M. MASE n.301/2022</t>
  </si>
  <si>
    <t>B74J24000780001</t>
  </si>
  <si>
    <t>MESSA IN SICUREZZA PERMANENTE/BONIFICA DELL'AREA DI DISCARICA ABUSIVA EX POZZI GINORI CALVI RISORTA</t>
  </si>
  <si>
    <t>COMUNE DI SESSA AURUNCA</t>
  </si>
  <si>
    <t>G51J14000000006</t>
  </si>
  <si>
    <t>MESSA IN SICUREZZA/BONIFICA PERMANENTE DELLA EX-DISCARICA SITA ALLA LOCALITA' "LA SELVA"</t>
  </si>
  <si>
    <t>05.01 RISCHI E ADATTAMENTO CLIMATICO</t>
  </si>
  <si>
    <t>F29J21004200002</t>
  </si>
  <si>
    <t>MITIGAZIONE DEI RISCHI NATURALI E ANTROPICI E MANUTENZIONE STRAORDINARIA DELLE MATRICI AMBIENTALI</t>
  </si>
  <si>
    <t>B97B24000150001</t>
  </si>
  <si>
    <t>OPERE COMPLEMENTARI IMPIANTO CSS DI GIUGLIANO: AREE STOCCAGGIO E LAVAGGIO PLASTICHE</t>
  </si>
  <si>
    <t>H13E19000260006</t>
  </si>
  <si>
    <t>PROGETTO PER LA RISTRUTTURAZIONE DELLA RETE IDRICA COMUNALE DI AIROLA</t>
  </si>
  <si>
    <t>H63E19000160006</t>
  </si>
  <si>
    <t>PROGETTO PER LA RISTRUTTURAZIONE DELLE RETE IDRICA COMUNALE DI SAN MARTINO VALLE  CAUDINA.</t>
  </si>
  <si>
    <t>COMUNE DI CONTURSI TERME</t>
  </si>
  <si>
    <t>F73H18000030002</t>
  </si>
  <si>
    <t>REALIZZAZIONE LAVORI COLLETTORE DEPURATORE E COLLETTORE PRINCIPALE COLLEG RETE FOGNARIA CITTADINA</t>
  </si>
  <si>
    <t>RECUPERO/RIQUALIFICAZIONE DEI PARCHI MUNICIPALI DELLA CITTÀ DI NAPOLI</t>
  </si>
  <si>
    <t>B21E24000090001</t>
  </si>
  <si>
    <t>SITI STOCCAGGIO PROVVISORI RSU E DISCARICHE</t>
  </si>
  <si>
    <t>CONSORZIO UNICO DI BACINO DELLE PROVINCE DI NAPOLI E CASERTA</t>
  </si>
  <si>
    <t>B29I24000390001</t>
  </si>
  <si>
    <t>SUPPORTO ATTIVITÀ PREVENZIONE E SORVEGLIANZA SVERSAMENTO ILLECITO DEI RIFIUTI NEI CORPI IDRICI</t>
  </si>
  <si>
    <t xml:space="preserve"> REGIONE CAMPANIA</t>
  </si>
  <si>
    <t>B87B20098990009</t>
  </si>
  <si>
    <t>UTILIZZO IDROPOTABILE DELLE ACQUE INVASO DI CAMPOLATTARO E POTENZIAMENTO DELL’ALIMENTAZIONE POTABILE</t>
  </si>
  <si>
    <t>PIANO STRALCIO FSC 21-27 MIT
fondo di accantonamento ex art. 7 della Convenzione in data 01.02.1993 rep. 4951
Fondo per l’avvio delle Opere Indifferibili 2023 - D.M. MEF del 19/05/2023</t>
  </si>
  <si>
    <t>B71E23000350001</t>
  </si>
  <si>
    <t>A.Q. AFFIDAMENTO DEL SERVIZIO DI RIMOZIONE, TRASPORTO E CONFERIMENTO DEI RIFIUTI STOCCATI IN BALLE</t>
  </si>
  <si>
    <t>B67B21000240001</t>
  </si>
  <si>
    <t>“AMPLIAMENTO DI PALAZZO DONNAREGINA - MUSEO D’ARTE CONTEMPORANEA DONNAREGINA (MADRE)”</t>
  </si>
  <si>
    <t>MU-CAP - Campania - Napoli</t>
  </si>
  <si>
    <t>F69D24000590006</t>
  </si>
  <si>
    <t>Palazzina dei principi nel Real bosco di Capodimonte: collezione Lia Rumma</t>
  </si>
  <si>
    <t>altre programmazioni MIC</t>
  </si>
  <si>
    <t>I°semestre 2024</t>
  </si>
  <si>
    <t>I° semestre 2024</t>
  </si>
  <si>
    <t>2° semestre 2024</t>
  </si>
  <si>
    <t>1° semestre 2025</t>
  </si>
  <si>
    <t>2° semestre 2028</t>
  </si>
  <si>
    <t>SABAP per il Comune di Napoli</t>
  </si>
  <si>
    <t>F62F24000230001</t>
  </si>
  <si>
    <t>Monte di Pietà</t>
  </si>
  <si>
    <t>fondi MIC</t>
  </si>
  <si>
    <t>2°semestre 2024</t>
  </si>
  <si>
    <t>2° semestre 2025</t>
  </si>
  <si>
    <t>II° semestre 2028</t>
  </si>
  <si>
    <t>F69D24000620001</t>
  </si>
  <si>
    <t>Area archeologica urbana di Carminiello ai Mannesi</t>
  </si>
  <si>
    <t>II°° semestre 2024</t>
  </si>
  <si>
    <t>I° semestre 2027</t>
  </si>
  <si>
    <t>F62F24000240001</t>
  </si>
  <si>
    <t>Archeolab Stella polare</t>
  </si>
  <si>
    <t>1°semestre 2024</t>
  </si>
  <si>
    <t>1° SEMESTRE 2025</t>
  </si>
  <si>
    <t>2° SEMESTRE 2025</t>
  </si>
  <si>
    <t>2° SEMESTRE 2026</t>
  </si>
  <si>
    <t xml:space="preserve"> Direzione regionale musei nazionali Campania</t>
  </si>
  <si>
    <t>F69D24000610006</t>
  </si>
  <si>
    <t>Crypta Neapolitana</t>
  </si>
  <si>
    <t>F69C24000080001</t>
  </si>
  <si>
    <t>Chiesa di S. Maria Donnaregina Vecchia.</t>
  </si>
  <si>
    <t>1° SEMESTRE 2026</t>
  </si>
  <si>
    <t>2° SEMESTRE 2029</t>
  </si>
  <si>
    <t>Direzione regionale musei nazionali Campania</t>
  </si>
  <si>
    <t>F69D24000600006</t>
  </si>
  <si>
    <t>Villa Damecuta</t>
  </si>
  <si>
    <t>1° semestre 2026</t>
  </si>
  <si>
    <t>2°semestre 2027</t>
  </si>
  <si>
    <t>PARCO ARCHEOLOGICO DI POMPEI</t>
  </si>
  <si>
    <t>F48C24000230001</t>
  </si>
  <si>
    <t>Spolettificio</t>
  </si>
  <si>
    <t>Protezione, sviluppo e promozione del patrimonio culturale e dei servizi culturali</t>
  </si>
  <si>
    <t>II° semestre 2024</t>
  </si>
  <si>
    <t>I°semestre 2025</t>
  </si>
  <si>
    <t>II° semestre 2025</t>
  </si>
  <si>
    <t>lett. c</t>
  </si>
  <si>
    <t>F62F24000200001</t>
  </si>
  <si>
    <t>Pompei - Interventi di manutenzione</t>
  </si>
  <si>
    <t>Risorse Proprie</t>
  </si>
  <si>
    <t>II semestre 2023</t>
  </si>
  <si>
    <t>I° semestre 2025</t>
  </si>
  <si>
    <t>I° semestre 2029</t>
  </si>
  <si>
    <t>F69D24000570001</t>
  </si>
  <si>
    <t>POMPEI - Civita Giuliana</t>
  </si>
  <si>
    <t>F37B24000190001</t>
  </si>
  <si>
    <t>Parco archeologico naturalistico di Longola</t>
  </si>
  <si>
    <t>II° semestre 2027</t>
  </si>
  <si>
    <t>F87B24000120001</t>
  </si>
  <si>
    <t>Museo egizio di Benevento</t>
  </si>
  <si>
    <t>I° semestre 2028</t>
  </si>
  <si>
    <t>F99D24000640006</t>
  </si>
  <si>
    <t>Anfiteatro campano Santa Maria Capua Vetere</t>
  </si>
  <si>
    <t>I° semestre 2026</t>
  </si>
  <si>
    <t>SOPRINTENDENZA ABAP DI CASERTA E BENEVENTO</t>
  </si>
  <si>
    <t>F29D24000510001</t>
  </si>
  <si>
    <t>Reggia di Carditello</t>
  </si>
  <si>
    <t>F89D24001610001</t>
  </si>
  <si>
    <t>Teatro romano Teano</t>
  </si>
  <si>
    <t>F39D24000530006</t>
  </si>
  <si>
    <t>Certosa di Padula</t>
  </si>
  <si>
    <t>II° semestre 2026</t>
  </si>
  <si>
    <t>Parchi Archeologici di Paestum e Velia</t>
  </si>
  <si>
    <t>F42F24000150001</t>
  </si>
  <si>
    <t>PAESTUM_Anastilosi per la ricostruzione delle mura</t>
  </si>
  <si>
    <t>B65F21000900001</t>
  </si>
  <si>
    <t>Real Albergo dei Poveri</t>
  </si>
  <si>
    <t>I° semestre 2023</t>
  </si>
  <si>
    <t>II° semestre 2023</t>
  </si>
  <si>
    <t>II° semestre 2030</t>
  </si>
  <si>
    <t>B29I24000380005</t>
  </si>
  <si>
    <t>COMPLETAMENTO DEL DISTRETTO CAMPANO DELL’AUDIOVISIVO E REALIZZAZIONE WATER TANK</t>
  </si>
  <si>
    <t>B87B24000160006</t>
  </si>
  <si>
    <t>RIONE TERRA</t>
  </si>
  <si>
    <t>B89F06000830007</t>
  </si>
  <si>
    <t>Raddoppio Torre Annunziata - Castellammare Lotto 3 e Completamento lotti 1 e 2</t>
  </si>
  <si>
    <t xml:space="preserve">Accordo di Programma DEL 17.12.2002; FSC 2000-2006; FSC 2007-2013; FSC 2014-2020; POC 2014-2020 </t>
  </si>
  <si>
    <t>07.05 MOBILITÀ URBANA</t>
  </si>
  <si>
    <t>F61C07000010009</t>
  </si>
  <si>
    <t>REALIZZAZIONE  LINEA METROPOLITANA PISCINOLA - CAPODICHINO - COMPLETAMENTO- ADEGUAMENTO TECNOLOGICO</t>
  </si>
  <si>
    <t>PSC Campania
AdP con il MIT del 17/12/2002; Fondi UE Regione Campania precedenti programmazioni PAC 07-13 POC 14-20</t>
  </si>
  <si>
    <t>F11C24000050009</t>
  </si>
  <si>
    <t>CREAZIONE DI INFRASTRUTTURA PER LA RICARICA DI 40 BUS ELETTRICI</t>
  </si>
  <si>
    <t>LINEA METROPOLITANA PISCINOLA-CAPODICHINO- COMPLET. ATTUAZIONE ESTENSIONE II FASE ACCORDO REG.</t>
  </si>
  <si>
    <t>F69B24000050009</t>
  </si>
  <si>
    <t>MONTE FAITO – RISISTEMAZIONE DEL PIAZZALE FUNIVIA, UBICATO NELL’AREA ANTISTANTE LA STAZIONE SUPERIOR</t>
  </si>
  <si>
    <t>F31C24000010009</t>
  </si>
  <si>
    <t>REALIZZAZIONE PARCHEGGIO INTERRATO ANTISTANTE LA STAZIONE DI ERCOLANO</t>
  </si>
  <si>
    <t>B21B24000270001</t>
  </si>
  <si>
    <t>FONDOVALLE DI LAURO STRADA SCORRIMENTO VELOCE PER COLLEGAMENTO VALLO DI LAURO-AUTOSTRADA A30 LOT4</t>
  </si>
  <si>
    <t>B31B24000360001</t>
  </si>
  <si>
    <t>VARIANTE DI AMALFI-ATRANI ALLA SS 163 – I STRALCIO (BRETELLA STRADALE DI AMALFI).</t>
  </si>
  <si>
    <t>1_SEMESTRE_2028</t>
  </si>
  <si>
    <t>B41E04000210001</t>
  </si>
  <si>
    <t>COMPLETAMENTO IMPERMEABILIZZAZIONE GALLERIA POGGIOREALE E NUOVA STAZIONE</t>
  </si>
  <si>
    <t>PROVINCIA DI SALERNO</t>
  </si>
  <si>
    <t>H31B21000310002</t>
  </si>
  <si>
    <t>RIPRIST. E COMPLETAM. VARIANTE LUNGO EXSS447 PALINURO, SUPERAMENTO TRATTO IN FRANA ASCEA E PISCIOTTA</t>
  </si>
  <si>
    <t>FSC 14-20 MIT 
PSC Campania</t>
  </si>
  <si>
    <t>AUTORITÀ DI SISTEMA PORTUALE DEL MAR TIRRENO CENTRALE</t>
  </si>
  <si>
    <t>F51B08000600001</t>
  </si>
  <si>
    <t>LAVORI DI REALIZZAZIONE DELL’INTERVENTO DENOMINATO “SALERNO PORTA OVEST” – 2° LOTTO - 1° STRALCIO</t>
  </si>
  <si>
    <t>B59J18002510001</t>
  </si>
  <si>
    <t>REALIZZAZIONE NUOVO SVINCOLO DELLA TANGENZIALE DI SALERNO A SERVIZIO ESCLUSIVO DELL'OSPEDALE RUGGI</t>
  </si>
  <si>
    <t xml:space="preserve">  REGIONE CAMPANIA</t>
  </si>
  <si>
    <t>STRADA SCORRIMENTO VELOCE LIONI-GROTTAMINARDA DI COLLEGAMENTO A3 SA-RC CON A16 NA-BA LOTTO1</t>
  </si>
  <si>
    <t>PSC Regione Campania (Delibera CIPE n.62/2011)
FSC 07-13 MIT (Delibera CIPE n.27/2012) 
Risorse Regione Campania</t>
  </si>
  <si>
    <t>2_SEMESTRE_2028</t>
  </si>
  <si>
    <t>F67D24000030009</t>
  </si>
  <si>
    <t>SISTEMAZIONE ESTERNA STAZIONE CENTRO DIREZIONALE</t>
  </si>
  <si>
    <t>GE.S.A.C. SPA</t>
  </si>
  <si>
    <t>07.04 TRASPORTO AEREO</t>
  </si>
  <si>
    <t>B61D19000070002</t>
  </si>
  <si>
    <t>NUOVO TERMINAL AVIAZIONE COMMERCIALE ED INFRASTRUTTURE A SERVIZIO - PRIMO LOTTO FUNZIONALE</t>
  </si>
  <si>
    <t>COMUNE DI SALERNO</t>
  </si>
  <si>
    <t>I51B21002070001</t>
  </si>
  <si>
    <t>COMPLETAMENTO VIABILITÀ RETROPORTO SALERNO II°LOTTO PORTA OVEST II°STRALCIO PARCHEGGIO INTERSCAMBIO</t>
  </si>
  <si>
    <t>H71B21007400001</t>
  </si>
  <si>
    <t>FONDO VALLE CALORE COMPLETAMENTO–II STRALCIO–TRATTA D-E- SR488 LOC MOLINO GRAMATA-SP88-BIVIO TEMPONE</t>
  </si>
  <si>
    <t>PIANO STRALCIO FSC 21-27 MIT</t>
  </si>
  <si>
    <t>I51B19000660001</t>
  </si>
  <si>
    <t>COPERTURA TRINCERONE FERROVIARIO OVEST - REALIZZAZIONE NUOVI PARCHEGGI DI INTERSCAMBIO – STRALCIO 1</t>
  </si>
  <si>
    <t>H81B24000230001</t>
  </si>
  <si>
    <t>ADEGUAMENTO VIABILITÀ DI ACCESSO ALL’AEROPORTO DI SALERNO E SISTEMAZIONE AREE ESTERNE</t>
  </si>
  <si>
    <t>J81B24000590006</t>
  </si>
  <si>
    <t>LAVORI DI COMPLETAMENTO DELL’ASSE INTERQUARTIERE TRA AREA STADIO,RIONE LIBERTA’ E VIALE MELLUSI</t>
  </si>
  <si>
    <t>AIR CAMPANIA S.P.A.</t>
  </si>
  <si>
    <t>G87I24000060001</t>
  </si>
  <si>
    <t>REVISIONE PER FINE VITA TECNICA FUNICOLARE DI MONTEVERGINE E SISTEMAZIONE DELLE AREE A MONTE E VALLE</t>
  </si>
  <si>
    <t>G23F24000190001</t>
  </si>
  <si>
    <t>INTERVENTI C/O AUTOSTAZIONE AVELLINO ED UFFICI DI TORRETTE DI MERCOGLIANO DELL'AIR CAMPANIA</t>
  </si>
  <si>
    <t>CONSORZIO ASI DELLA PROVINCIA DI BENEVENTO</t>
  </si>
  <si>
    <t>F84H22001040002</t>
  </si>
  <si>
    <t>RIASSETTO/POTENZIAMENTO INFRASTRUTTURALE ASI "PONTE VALENTINO" IN BN E MODULO DI SNODO FERROVIARIO</t>
  </si>
  <si>
    <t>non vi sono indicazioni sul cofinanziamento</t>
  </si>
  <si>
    <t>D23D19000370004</t>
  </si>
  <si>
    <t>PROGETTO A10 - ASSE CE NORD - LOTTO 2</t>
  </si>
  <si>
    <t>G56I24000020001</t>
  </si>
  <si>
    <t>INTERVENTI DI REALIZZAZIONE NUOVO DEPOSITO AZIENDALE PRESSO FISCIANO (SA) - ZONA ASI SALERNO</t>
  </si>
  <si>
    <t>B41E76000000004</t>
  </si>
  <si>
    <t>METROPOLITANA DI NAPOLI-LINEA 1-Tratta Dante-Garibaldi : Completamento Stazioni Municipio e Duomo</t>
  </si>
  <si>
    <t>Completamento progetto METROPOLITANA DI NAPOLI LINEA1 Tratta Garibaldi-Di Vittorio(stazione esclusa)</t>
  </si>
  <si>
    <t>Totale interventi</t>
  </si>
  <si>
    <t>05 - AMBIENTE</t>
  </si>
  <si>
    <t>05.01 - RISCHI E ADATTAMENTO CLIMATICO</t>
  </si>
  <si>
    <t>B22B23000420001</t>
  </si>
  <si>
    <t>PROGETTO INTEGRATO DI RIPRISTINO DELLA FUNZIONALITÀ IDRAULICA DEL RETICOLO IDROGRAFICO RICADENTE NEI COMPRENSORI DEL CONSORZIO GENERALE DI BONIFICA DEL BACINO INFERIORE DEL VOLTURNO (AREALE I) E DEL CONSORZIO DI BONIFICA IN SINISTRA DEL FIUME SELE - PAESTUM (AREALE II)</t>
  </si>
  <si>
    <t>05.03 - RIFIUTI</t>
  </si>
  <si>
    <t>B47H17000570002</t>
  </si>
  <si>
    <t>Impianto di trattamento della frazione organica da raccolta differenziata da realizzarsi nel territorio di Afragola</t>
  </si>
  <si>
    <t>B16G17000080001</t>
  </si>
  <si>
    <t>Impianto di trattamento della frazione organica da raccolta differenziata da realizzarsi nel Comune di Cancello ed Arnone</t>
  </si>
  <si>
    <t>05.05 - NATURA E BIODIVERSITÀ</t>
  </si>
  <si>
    <t>B29I24000450001</t>
  </si>
  <si>
    <t>Attività per la forestazione (SMA Campania)</t>
  </si>
  <si>
    <t>B29I23002060007</t>
  </si>
  <si>
    <t>Programmazione progettazione Reti territoriali per la valorizzazione Borghi locali - Creazione del modello di rete dei Comuni BSB - Borghi, Salute e Benessere</t>
  </si>
  <si>
    <t>Piano strategico Cultura e Turismo - annualità 2024</t>
  </si>
  <si>
    <t>Piano strategico Cultura e Turismo - annualità 2025</t>
  </si>
  <si>
    <t>Piano strategico Cultura e Turismo - annualità 2026</t>
  </si>
  <si>
    <t>Piano strategico Cultura e Turismo - annualità 2027</t>
  </si>
  <si>
    <t>Piano strategico Cultura e Turismo - annualità 2028</t>
  </si>
  <si>
    <t>B29I24000400001</t>
  </si>
  <si>
    <t>Linee di trasporto marittimo ad alta valenza turistica - annualità 2024</t>
  </si>
  <si>
    <t>B29I24000410001</t>
  </si>
  <si>
    <t>Linee di trasporto marittimo ad alta valenza turistica - annualità 2025</t>
  </si>
  <si>
    <t>B29I24000420001</t>
  </si>
  <si>
    <t>Linee di trasporto marittimo ad alta valenza turistica - annualità 2026</t>
  </si>
  <si>
    <t>B29I24000430001</t>
  </si>
  <si>
    <t>Linee di trasporto marittimo ad alta valenza turistica - annualità 2027</t>
  </si>
  <si>
    <t>B29I24000440001</t>
  </si>
  <si>
    <t>Linee di trasporto marittimo ad alta valenza turistica - annualità 2028</t>
  </si>
  <si>
    <t>Province, Città Metropolitana di Napoli</t>
  </si>
  <si>
    <t>B17H22002930003</t>
  </si>
  <si>
    <t>Piano triennale 2025-2027 di manutenzione straordinaria e messa in sicurezza delle strade regionali</t>
  </si>
  <si>
    <t>Enti ecclesiastici</t>
  </si>
  <si>
    <t>08 - RIQUALIFICAZIONE URBANA</t>
  </si>
  <si>
    <t>08.01 - EDILIZIA E SPAZI PUBBLICI</t>
  </si>
  <si>
    <t>Adeguamento, rifunzionalizzazione e ammodernamento degli edifici di culto nella Regione Campania</t>
  </si>
  <si>
    <t>RAI - Radio Televisione Italiana</t>
  </si>
  <si>
    <t>procedura in corso</t>
  </si>
  <si>
    <t>Adeguamento sismico del Centro di Produzione RAI di Napoli</t>
  </si>
  <si>
    <t>10.01 - STRUTTURE SOCIALI</t>
  </si>
  <si>
    <t>C22H24000300001</t>
  </si>
  <si>
    <t>Adeguamento, rifunzionalizzazione e ammodernamento degli impianti sportivi nella Regione Campania</t>
  </si>
  <si>
    <t>Campania per le famiglie e per la natalità</t>
  </si>
  <si>
    <t>B21I24000200001</t>
  </si>
  <si>
    <t>Agevolazioni Trasporto Pubblico Studenti - Annualità 2024</t>
  </si>
  <si>
    <t>B21I24000210001</t>
  </si>
  <si>
    <t>Agevolazioni Trasporto Pubblico Studenti - Annualità 2025</t>
  </si>
  <si>
    <t>B21I24000220001</t>
  </si>
  <si>
    <t>Agevolazioni Trasporto Pubblico Studenti - Annualità 2026</t>
  </si>
  <si>
    <t>B21I24000230001</t>
  </si>
  <si>
    <t>Agevolazioni Trasporto Pubblico Studenti - Annualità 2027</t>
  </si>
  <si>
    <t>B21I24000240001</t>
  </si>
  <si>
    <t>Agevolazioni Trasporto Pubblico Studenti - Annualità 2028</t>
  </si>
  <si>
    <t>B69B24001710001</t>
  </si>
  <si>
    <t>Efficace attuazione dell'Accordo di Coesione Campania 21-27</t>
  </si>
  <si>
    <t>Regione Campania, Consorzio Bacino Inferiore del Volturno, Consorzio Ufita, Consorzio Velia, Comune di Paestum, Comune di Sarno, Consorzio di Bonifica Vallo di Diano e Tanagro</t>
  </si>
  <si>
    <t>B65B24000410006</t>
  </si>
  <si>
    <t>AVVIO DELL'INTERVENTO DI RIQUALIFICAZIONE DI NAPOLI EST (PALAZZO DELLA REGIONE)</t>
  </si>
  <si>
    <t>vari</t>
  </si>
  <si>
    <t>A.O.R.N. “Santobono – Pausilipon”</t>
  </si>
  <si>
    <t>ASL NAPOLI 3 SUD</t>
  </si>
  <si>
    <t>Biogem scarl</t>
  </si>
  <si>
    <t>Università degli Studi di Napoli Federico II - Scuola di Medicina e Chirurgia Dipartimento di medicina molecolare e biotecnologie mediche (DMMBM)</t>
  </si>
  <si>
    <t>Synergy-Net scarl</t>
  </si>
  <si>
    <t>COEPICA scarl</t>
  </si>
  <si>
    <t>Università degli Studi di Napoli Federico II - Scuola di Medicina e Chirurgia Dipartimento di Farmacia</t>
  </si>
  <si>
    <t>Università degli Studi di Napoli Federico II - Dipartimento di Medicina Veterinaria e Produzioni Animali</t>
  </si>
  <si>
    <t>Università degli Studi di Napoli Federico II - Scuola di Medicina e Chirurgia Dipartimento di Medicina Clinica e Chirurgia</t>
  </si>
  <si>
    <t>Università degli Studi di Napoli Federico II - Scuola di Medicina e Chirurgia Dipartimento di scienze biomediche avanzate</t>
  </si>
  <si>
    <t>CNR - ICB (Istituto di Chimica Biomolecolare)</t>
  </si>
  <si>
    <t>CNR - IPCB (Istituto dei Polimeri, Compositi e Biomateriali)</t>
  </si>
  <si>
    <t>Fondazione TELETHON ETS</t>
  </si>
  <si>
    <t>Università degli Studi della Campania "Luigi Vanvitelli"</t>
  </si>
  <si>
    <t>Università degli Studi della Campania "Luigi Vanvitelli" - Dipartimento di Medicina Sperimentale Dipartimento di Salute Mentale e Fisica e Medicina Preventiva</t>
  </si>
  <si>
    <t>CEINGE Biotecnologie Avanzate Franco Salvatore scarl</t>
  </si>
  <si>
    <t>CNR - ISASI (Istituto di Scienze Applicate e Sistemi Intelligenti)</t>
  </si>
  <si>
    <t>Università degli Studi di Napoli Federico II - Scuola di Medicina e Chirurgia Dipartimento di Sanità Pubblica</t>
  </si>
  <si>
    <t>IRCCS Pascale</t>
  </si>
  <si>
    <t>AORN Moscati</t>
  </si>
  <si>
    <t>ASL NA 1 CENTRO</t>
  </si>
  <si>
    <t>Autorità di Sistema Portuale Mar Tirreno Centrale (ex. Autorità Portuale di Napoli)</t>
  </si>
  <si>
    <t>EAV</t>
  </si>
  <si>
    <t>H69I23000180006</t>
  </si>
  <si>
    <t>H69I23000220006</t>
  </si>
  <si>
    <t>D74E23000060002</t>
  </si>
  <si>
    <t>E93C22001650002</t>
  </si>
  <si>
    <t>E63C22001890002</t>
  </si>
  <si>
    <t>H69I22000710002</t>
  </si>
  <si>
    <t>G63C22000530002</t>
  </si>
  <si>
    <t>E63C22001900002</t>
  </si>
  <si>
    <t>E63C22001930002</t>
  </si>
  <si>
    <t>E63C22001830002</t>
  </si>
  <si>
    <t>E63C22001870002</t>
  </si>
  <si>
    <t>B53C22003560002</t>
  </si>
  <si>
    <t>B63C22001420002</t>
  </si>
  <si>
    <t>G63C22000520006</t>
  </si>
  <si>
    <t>B37G22000590002</t>
  </si>
  <si>
    <t>B63C22001260002</t>
  </si>
  <si>
    <t>B63C22001220002</t>
  </si>
  <si>
    <t>B63C22001230002</t>
  </si>
  <si>
    <t>B63C22001250002</t>
  </si>
  <si>
    <t>B63C22001180002</t>
  </si>
  <si>
    <t>B63C22001270002</t>
  </si>
  <si>
    <t>B63C22001240002</t>
  </si>
  <si>
    <t>B63C22001210007</t>
  </si>
  <si>
    <t>B53C22003470002</t>
  </si>
  <si>
    <t>D63C22000570002</t>
  </si>
  <si>
    <t>B53C22003100002</t>
  </si>
  <si>
    <t>E65E22000370002</t>
  </si>
  <si>
    <t>H64E23000140002</t>
  </si>
  <si>
    <t>C32I14000370006</t>
  </si>
  <si>
    <t>B69I23000280006</t>
  </si>
  <si>
    <t>H64E23000100006</t>
  </si>
  <si>
    <t>B26G22016840006</t>
  </si>
  <si>
    <t>B47C18012840002</t>
  </si>
  <si>
    <t>F76I18001170002</t>
  </si>
  <si>
    <t>B22H18000540007</t>
  </si>
  <si>
    <t>B66G16001020006</t>
  </si>
  <si>
    <t>I67D12000000006</t>
  </si>
  <si>
    <t>G41J18000310006</t>
  </si>
  <si>
    <t>F14H17000500001</t>
  </si>
  <si>
    <t>F79D16001140002</t>
  </si>
  <si>
    <t>Promozione di progetti di ricerca, sviluppo sperimentale e innovazione collaborativi nel campo delle malattie rare</t>
  </si>
  <si>
    <t>Aerospazio</t>
  </si>
  <si>
    <t xml:space="preserve">PIBIN-PED </t>
  </si>
  <si>
    <t>PIB-PED  (operazione già avviata ai sensi art. 65 parag. 6 del Reg. UE 1303/2013)</t>
  </si>
  <si>
    <t>Fornitura in opera di un sistema di navigazione magnetica per elettrofisiologia avanzata</t>
  </si>
  <si>
    <t>Basi (EPI)GENetiche virali e dell'ospite di SUScettibilità alla infezione da SARS-CoV-2 (acronimo: EPIGENIUS-SARS-CoV-2)</t>
  </si>
  <si>
    <t>Piattaforma per lo Sviluppo di Nuove Tecnologie Vaccinali</t>
  </si>
  <si>
    <t>Synergy for COVID</t>
  </si>
  <si>
    <t>Shaping the risk of COVID-19 in obesity and diabetes (SHARCODE)</t>
  </si>
  <si>
    <t>SVILUPPO DI NANOEMULSIONI PER LA SOMMINISTRAZIONE BUCCALE DI ESTRATTI OLEOSI DI CANNABIS NEL TRATTAMENTO DELLE INFEZIONI DA SARS-COV 2.</t>
  </si>
  <si>
    <t>Dispositivi medici funzionalizzati con peptidi antimicrobici per contrastare le co-infezioni batteriche in pazienti affetti da Covid-19</t>
  </si>
  <si>
    <t>Impatto del trattamento precoce anti-SARS-CoV-2 in soggetti VAccinati sulla progressione clinica e sull'insorgenza di LOng-COVID (SAVALO study)</t>
  </si>
  <si>
    <t>Oltre la fase acuta: Effetti cardiovascolari a lungo termine dopo COVID-19 (Progetto CLOCK:Cardiovascular effects and Long COVID-19 Knowledge)</t>
  </si>
  <si>
    <t>Sviluppo di agenti terapeutici per COVID e LONG COVID da piccole molecole naturali</t>
  </si>
  <si>
    <t>Strategie terapeutiche basate su Biomateriali polimerici, cellule staminali e loro derivati per il trattamento della sindrome da distress respiratorio acuto indotta dall'infezione da COVID-19</t>
  </si>
  <si>
    <t xml:space="preserve">“COVerage Campania: COVID-19 e ricerca genomica” </t>
  </si>
  <si>
    <t>“BETTER” - Biosensori E Tecnologie di Tracciamento automatico dei dati Elettronici con Relativa archiviazione via Internet</t>
  </si>
  <si>
    <t>Espressione e attivazione del recettore beta-2-adrenergico come nuovo biomarcatore prognostici per la malattia COVID-19 grave.</t>
  </si>
  <si>
    <t>Campagne di Vaccinazione anti-COVID-19: determinanti di compliance e loro implementazione per il miglioramento delle strategie e dell'efficienza dei Programmi di immunizzazione</t>
  </si>
  <si>
    <t>Covid-19 and potential pandemic virus treatments (ANTIPANDEMIC PEPTIDES)</t>
  </si>
  <si>
    <t>Impatto delle nuove varianti, l'uso di terapie antivirali precoci e stato vaccinale sulla presentazione clinica del COVID-19: studio retrospettivo/prospettico multicentrico</t>
  </si>
  <si>
    <t>Riposizionamento di farmaci per contrastare la fibrosi polmonare in pazienti post Covid-19</t>
  </si>
  <si>
    <t>Il Danno polmonare post-acuto nei pazienti COVID-19: focus sui meccanismi di coinvolgimento infiammatorio epitelio-endoteliale del polmone nello sviluppo di sequele polmonari post -infezione da SARS-Cov2</t>
  </si>
  <si>
    <t>Sviluppo di nuovi dispositivi “Lab-on-a-Chip” per la rapida detection e monitoraggio di marcatori associati alla Long Term COVID Syndrome in pazienti con insufficienza renale cronica</t>
  </si>
  <si>
    <t>Analisi molecolare e tipizzazione linfocitaria finalizzata al monitoraggio della memoria immunitaria nell’infezione da SARS-Cov-2</t>
  </si>
  <si>
    <t>SMART&amp;SAFE 2. Design per “Sistemi Smart di Protezione Inclusiva" (S2 PI)</t>
  </si>
  <si>
    <t>CEINGE TASK-FORCE-2022 COVID19</t>
  </si>
  <si>
    <t>SERS-CoV: Piattaforme di Nanobiosensing Avanzato per diagnostica e sorveglianza POC</t>
  </si>
  <si>
    <t>Big data sanitari per la prevenzione e pianificazione sanitaria del COVID-19 in regione Campania</t>
  </si>
  <si>
    <t>Sistema per la gestione meccanizzata del farmaco a letto del paziente e dei trattamenti chemioterapici (operazione già avviata ai sensi art. 65 parag. 6 del Reg. UE 1303/2013)</t>
  </si>
  <si>
    <t>Implementazione e potenziamento tecnologico delle attività di riabilitazione ospedaliera e assistenza specialistica ambulatoriale dei plessi ospedalieri di competenza dell’AORN Moscati</t>
  </si>
  <si>
    <t>Digitalizzazione dei processi associati alla logistica del farmaco e dei dispositivi medici</t>
  </si>
  <si>
    <t>Potenziamento aree diagnostiche e chirurgiche post - COVID</t>
  </si>
  <si>
    <t>ecoefficienza e riduzione dei consumi di energia primaria, attraverso l’adeguamento dell’involucro edilizio ed il potenziamento del sistema impiantistico nel P.O. C.T.O.</t>
  </si>
  <si>
    <t>NUE Numero Unico Europeo di Emergenza 112</t>
  </si>
  <si>
    <t>Efficientamento energetico degli alloggi ERP di Via Montetto I e II.</t>
  </si>
  <si>
    <t>Progetto di ristrutturazione mediante interventi di eco–efficientamento energetico e riduzione dei consumi di energia primaria della casa comunale di Castel Volturno.</t>
  </si>
  <si>
    <t>Realizzazione di interventi prioritari di manutenzione straordinaria del reticolo idraulico di competenza regionale per il ripristino dell'officialità idraulica e la mitigazione del rischio di alluvione - CAS</t>
  </si>
  <si>
    <t>Impianto di trattamento della frazione organica da raccolta differenziata da realizzarsi presso lo STIR di Casalduni (BN)</t>
  </si>
  <si>
    <t>Grande Progetto "Logistica e Porti. Sistema integrato portuale di Napoli" A1 - Realizzazione del completamento della rete fognaria portuale.</t>
  </si>
  <si>
    <t>PORTO DI TORRE ANNUNZIATA - BARRIERE SOMMERSE PERMEABILI ECOCOMPATIBILI PER CONTRASTARE IL FENOMENO DELL'INSABBIAMENTO DEL PORTO, RINATURALIZZANDO GLI AREALI MARINI COMPROMESSI DAL SARNO</t>
  </si>
  <si>
    <t>Riclassificazione rango linea Piedimonte Matese e Santa Maria Capua Vetere da 16 t/asse a 18 t/asse</t>
  </si>
  <si>
    <t>Interventi di riqualificazione della stazione di Nola e dell'area antistante ed eliminazione di interferenze sulla linea Napoli - Baiano nel territorio di nolano</t>
  </si>
  <si>
    <t>Regione Campania - Assegnazione stralcio ex art. 10 decreto-legge 60/2024
Allegato B2 Programma di interventi con cronoprogramma finanziario</t>
  </si>
  <si>
    <t>PIANO STRALCIO FSC 21-27 MIT; fondo accantonamento ex art. 7  Convenzione rep. 4951/1993;  Fondo  Opere Indifferibili 2023</t>
  </si>
  <si>
    <t>Accordo per la Coesione Governo - Regione Campania
Allegato B - Piano finanziario di spesa dell’Accordo per annualità (solo quota FSC 21-27) - valori in euro</t>
  </si>
  <si>
    <t>Accordo per la Coesione Governo - Regione Campania 
Allegato A2 Programma di interventi con cronoprogramma procedurale - valori in euro
(quota FSC 21-27 assegnata in anticipazione ai sensi dell'art. 10 del DL 60/2024)</t>
  </si>
  <si>
    <t>Accordo per la Coesione Governo - Regione Campania
Allegato A4 Elenco interventi finanziati in anticipazione FSC 21-27 - valori in euro</t>
  </si>
  <si>
    <t>Ricerca e Innovazione</t>
  </si>
  <si>
    <t>Accordo per la Coesione Governo - Regione Campania 
Allegato A5 Programma di interventi con cronoprogramma procedurale - valori in euro
(quota Fondo di Rotazione ex lege 183/1987)</t>
  </si>
  <si>
    <t>BENEFICIARIO</t>
  </si>
  <si>
    <t xml:space="preserve">di cui:
COSTO AMMESSO POR </t>
  </si>
  <si>
    <t xml:space="preserve">di cui:
COSTO AMMESSO ALTRE FONTI </t>
  </si>
  <si>
    <t>FABBISOGNO FINANZIARIO
FSC 2021-2027</t>
  </si>
  <si>
    <t>A=(B+C)</t>
  </si>
  <si>
    <t>B</t>
  </si>
  <si>
    <t>C</t>
  </si>
  <si>
    <t>D</t>
  </si>
  <si>
    <t>E</t>
  </si>
  <si>
    <t>F</t>
  </si>
  <si>
    <t>B68H18013550005</t>
  </si>
  <si>
    <t>CNOS - Centro di Nanofotonica e Optoelettronica per la Salute dell'uomo</t>
  </si>
  <si>
    <t>B61G17000190007</t>
  </si>
  <si>
    <t xml:space="preserve">CIRO - Campania Imaging Infrastructure for Research in Oncology </t>
  </si>
  <si>
    <t>B61C17000080007</t>
  </si>
  <si>
    <t>PREMIO - PRECISION MEDICINE INFRASTRUCTURE FOR ONCOLOGY</t>
  </si>
  <si>
    <t>B41C17000080007</t>
  </si>
  <si>
    <t>GENOMA E SALUTE - REGIONAL RESEARCH INFRASTRUCTURE FOR DIAGNOSTIC FOR TRASLATIONAL HEALTH</t>
  </si>
  <si>
    <t>B33D18000140007</t>
  </si>
  <si>
    <t>CARDITELLO 4.0 - ITALDATA SPA</t>
  </si>
  <si>
    <t>B13D18000120007</t>
  </si>
  <si>
    <t>x - AZIENDE AGRICOLE ASSOCIATE SRL - CAMPANIA TERRA DEL BUONO</t>
  </si>
  <si>
    <t>B83D18000130007</t>
  </si>
  <si>
    <t>OCP - METODA SPA - CAMPANIA TERRA DEL BUONO</t>
  </si>
  <si>
    <t>B62C18000450007</t>
  </si>
  <si>
    <t>ECO VALUE SRLS</t>
  </si>
  <si>
    <t>B32C18000340007</t>
  </si>
  <si>
    <t>Sviluppo di soluzioni ecosostenibili a beneficio del confort del guidatore - LEONARDO</t>
  </si>
  <si>
    <t>B32C18000280007</t>
  </si>
  <si>
    <t>Sistema Intelligente per l'ottimizzazione delle infrastrutture di parcheggio e ricarica, e il supporto alla guida virtuosa“ SENECA</t>
  </si>
  <si>
    <t>B32C18000330007</t>
  </si>
  <si>
    <t>ANTIFANE “Smart monitoring for Infrastructure &amp; environment"</t>
  </si>
  <si>
    <t>B32C18000270007</t>
  </si>
  <si>
    <t>Sistema di security road per L'individuazione di zone di alert per il manto stradale e rotte di collisione - TALETE</t>
  </si>
  <si>
    <t>B32C18000260007</t>
  </si>
  <si>
    <t>Soluzioni intelligenti per la sicurezza delle strade - SOCRATE</t>
  </si>
  <si>
    <t>B32C18000290007</t>
  </si>
  <si>
    <t>Sviluppo di soluzioni smart per la gestione della mobilità  in ambito urbano - VIRGILIO</t>
  </si>
  <si>
    <t>ECONUTRAPREVENTION - AZIENDE AGRICOLE ASSOCIATE SRL - CAMPANIA TERRA DEL BUONO</t>
  </si>
  <si>
    <t>B32C18000210007</t>
  </si>
  <si>
    <t>"F-MOBILITY: VERSO VEICOLI FULL ELECTRIC A MINIMA VDE: UN NUOVO APPROCCIO REAL WORLD BASED"</t>
  </si>
  <si>
    <t>B32C18000250007</t>
  </si>
  <si>
    <t>H-MOBILITY: HYBRID TECHNOLOGIES INTEGRATED SYSTEMS FOR LIGHT AND EFFICIENT VEHICLES</t>
  </si>
  <si>
    <t>B32C18000200005</t>
  </si>
  <si>
    <t>A Mobility: Technologies for Autonomous Vehicles</t>
  </si>
  <si>
    <t>B32C18000240007</t>
  </si>
  <si>
    <t>C-MOBILITY: TECHNOLOGIES FOR CONNECTED VEHICLES</t>
  </si>
  <si>
    <t>B32C18000230007</t>
  </si>
  <si>
    <t>E-MOBILITY: ENERGY SYSTEMS, POWER ELECTRONICS AND DRIVES FOR ELECTRIC VEHICLES</t>
  </si>
  <si>
    <t>B32C18000190007</t>
  </si>
  <si>
    <t>P-MOBILITY: PLATFORM ITC FOR THE AUTONOMOUS AND CONNECTED VEHICLES</t>
  </si>
  <si>
    <t>B63D18000280007</t>
  </si>
  <si>
    <t>GRISIS - Gestione dei Rischi e Sicurezza delle Infrastrutture a Scala Regionale</t>
  </si>
  <si>
    <t>B63D18000290007</t>
  </si>
  <si>
    <t>PROSIT - PROgettare in SostenibilITà qualificazione e digitalizzazione in edilizia</t>
  </si>
  <si>
    <t>B63D18000370007</t>
  </si>
  <si>
    <t>RIPA - PAUN Rete Intelligente dei Parchi Archeologici</t>
  </si>
  <si>
    <t>B63D18000360007</t>
  </si>
  <si>
    <t>REMIAM OPS - OPERE PARLANTI SHOW</t>
  </si>
  <si>
    <t>BIOGEM IRGS ISTITUTO DI RICERCHE GENETICHE</t>
  </si>
  <si>
    <t>E94I20000420002</t>
  </si>
  <si>
    <t>Covid-19 oltre i tamponi:nuovi strumenti per il monitoraggio dell'epidemia e dell'immunità</t>
  </si>
  <si>
    <t>ISTITUTO ZOOPROFILATTICO Sperimentale del Mezzogiorno</t>
  </si>
  <si>
    <t>C75J20000060002</t>
  </si>
  <si>
    <t>Studio di Sorveglianza Sanitaria del virus SARS-CoV-2 responsabile della pandemia da COVID-19 nella popolazione ad alto rischio o esposta a contatto diretto con pazienti positivi</t>
  </si>
  <si>
    <t xml:space="preserve">Fondazione Ebris,Università degli studi di Salerno </t>
  </si>
  <si>
    <t>G58D20000240002</t>
  </si>
  <si>
    <t>Fase 2, Studio Multicentrico Aperto per Determinare la Sicurezza, Tollerabilità ed Efficacia della Larazotide Acetato per l’uso Urgente in Pazienti Anziani A Rischio per la Prevenzione di Danno Acuto Polmonare (ALI) e la Sindrome da Distress Respiratorio Acuto (ARDS) Associate a Infezione da COVID-19</t>
  </si>
  <si>
    <t>FONDAZIONE SANTOBONO PAUSILIPON ONLS</t>
  </si>
  <si>
    <t>H64I20000310002</t>
  </si>
  <si>
    <t>Rapid prototyping 4 COVID-19</t>
  </si>
  <si>
    <t xml:space="preserve">Distretto Tecnologico Aerospaziale della Campania- DAC scarl </t>
  </si>
  <si>
    <t>E69E20000430009</t>
  </si>
  <si>
    <t>“RESPIRA” pRoduzionE di reSPiratori Innovativa per l'emeRgenza sAnitaria</t>
  </si>
  <si>
    <t>Bio Check up srl,Synlab S.D.N.  S.p.A.</t>
  </si>
  <si>
    <t>D54I20001410002</t>
  </si>
  <si>
    <t>Protocolli TC del torace a bassissima dose e tecniche di intelligenza artificiale per la diagnosi precoce e quantificazione della malattia da COVID-19</t>
  </si>
  <si>
    <t>So.Re.Sa. S.p.A.</t>
  </si>
  <si>
    <t>G29B22000290006</t>
  </si>
  <si>
    <t>Piattaforma Open Innovation</t>
  </si>
  <si>
    <t>B21F18000220009</t>
  </si>
  <si>
    <t>ARCCA</t>
  </si>
  <si>
    <t>A.O.R.N. “Sant’Anna e San Sebastiano” di Caserta</t>
  </si>
  <si>
    <t>G24E23000160006</t>
  </si>
  <si>
    <t xml:space="preserve">Potenziamento delle attrezzature sanitarie per incrementare le attività prestazionali ai fini dell’abbattimento delle liste d’attesa, l’efficientamento della rete oncologica e il raggiungimento degli obiettivi della dgrc 210/2022_RETE ONCOLOGICA </t>
  </si>
  <si>
    <t>G24E23000150006</t>
  </si>
  <si>
    <t xml:space="preserve">Rafforzare la capacità di risposta dell’aorn, a seguito della crisi pandemica, nell’ambito delle del ssr mediante il potenziamento di tecnologie di alta fascia__ RETI IMA E ICTUS </t>
  </si>
  <si>
    <t>G74E23000020002</t>
  </si>
  <si>
    <t>Progetto potenzamento attività di ELEZIONE</t>
  </si>
  <si>
    <t>AOU FEDERICO II</t>
  </si>
  <si>
    <t>C69I23000380001</t>
  </si>
  <si>
    <t>Potenziamento delle misure per fronteggiare una nuova pandemia e rafforzamento dei livelli assistenziali per il post Covid</t>
  </si>
  <si>
    <t>C69I23000610006</t>
  </si>
  <si>
    <t>Potenziamento delle misure per fronteggiare una nuova pandemia e rafforzamento dei livelli assistenziali per il post Covid (operazione già avviata ai sensi art. 65 parag 6 del Reg. UE 1303/2013)</t>
  </si>
  <si>
    <t xml:space="preserve">ASL BENEVENTO </t>
  </si>
  <si>
    <t>H24E23000050006</t>
  </si>
  <si>
    <t>Piano operativo liste d’attesa ASL Benevento</t>
  </si>
  <si>
    <t xml:space="preserve">ASL AVELLINO </t>
  </si>
  <si>
    <t>H19I23000180008</t>
  </si>
  <si>
    <t>Potenziamento del parco tecnologico delle apparecchiature ASL Avellino da destinare ad attività sanitarie correlate e conseguenti agli effetti dell’emergenza epidemiologica sullo stato di salute generale della popolazione</t>
  </si>
  <si>
    <t>H67H22001020001</t>
  </si>
  <si>
    <t>Lavori di riqualificazione igienico-funzionale dell’U.O.C. infezioni sistemiche e dell'immunodepresso dell'Ospedale D. Cotugno di Napoli</t>
  </si>
  <si>
    <t>OI CASORIA</t>
  </si>
  <si>
    <t>J75F20000020002</t>
  </si>
  <si>
    <t xml:space="preserve">Sostegno alle imprese nell'area centrale storica </t>
  </si>
  <si>
    <t>J71B20000230002</t>
  </si>
  <si>
    <t xml:space="preserve">Efficientamento energetico e rete informativa smart per le zone contigue all'area centrale storica </t>
  </si>
  <si>
    <t>OI BATTIPAGLIA</t>
  </si>
  <si>
    <t>B21C19000040006</t>
  </si>
  <si>
    <t>Riqualificazione illuminazione pubblica relativa al territorio comunale della Città di Battipaglia (Sa).
Manutenzione straordinaria impianto illuminazione pubblica (lavori complementari)</t>
  </si>
  <si>
    <t>OI CASERTA</t>
  </si>
  <si>
    <t>D22I19000490004</t>
  </si>
  <si>
    <t>Riduzione consumi energetici rete pubblica illuminazione</t>
  </si>
  <si>
    <t>OI MARANO DI NAPOLI</t>
  </si>
  <si>
    <t>G75B20000080006</t>
  </si>
  <si>
    <t>Riqualificazione energetica della pubblica illuminazione e videosorveglianza</t>
  </si>
  <si>
    <t>OI PORTICI</t>
  </si>
  <si>
    <t>J76G19000150006</t>
  </si>
  <si>
    <t>Smart City: Adozione di soluzioni per la riduzione dei consumi energetici delle reti di illuminazione pubblica (sostituzione con tecnologia a led) e pali intelligenti</t>
  </si>
  <si>
    <t>OI SCAFATI</t>
  </si>
  <si>
    <t>G86G20000990008</t>
  </si>
  <si>
    <t>Riqualificazione ecosostenibile della pubblica illuminazione</t>
  </si>
  <si>
    <t>OI CASALNUOVO DI NAPOLI</t>
  </si>
  <si>
    <t>J14E16000420005</t>
  </si>
  <si>
    <t>Promozione digitale e funzionale del Patrimonio Culturale Pubblico - spazi aggregativi annessi a Piazza Municipio</t>
  </si>
  <si>
    <t>D24I19002280004</t>
  </si>
  <si>
    <t>Realizzazione di una rete digitale di promozione dell'offerta turistica basata su un programma loyalty abilitato da nuove tecnologie</t>
  </si>
  <si>
    <t>J72F20000880002</t>
  </si>
  <si>
    <t>Consolidamento e restauro del complesso della Chiesa del Carmine di Piazza Cirillo per la creazione del Polo del turismo religioso</t>
  </si>
  <si>
    <t>OI CASTELLAMMARE DI STABIA</t>
  </si>
  <si>
    <t>E82I19000060006</t>
  </si>
  <si>
    <t>Sistemazione del viale di accesso alla Reggia del Quisisana - Viale Ippocastani</t>
  </si>
  <si>
    <t>OI CAVA DE' TIRRENI</t>
  </si>
  <si>
    <t>J72I19000070006</t>
  </si>
  <si>
    <t xml:space="preserve">Realizzazione di un Sistema culturale integrato di Cava de’ Tirreni: Potenziamento delle attrezzature e dei servizi tecnologici nei locali dell'Ex Eca e del Complesso del Monastero di S. Giovanni </t>
  </si>
  <si>
    <t>OI GIUGLIANO IN CAMPANIA</t>
  </si>
  <si>
    <t>G97H20001050006</t>
  </si>
  <si>
    <t>RETE DELLE CHIESE DELLA CULTURA: INTERVENTO DI CREAZIONE DI RETE TEMATICA E DI VALORIZZAZIONE E PROMOZIONE AI FINI TURISTICI</t>
  </si>
  <si>
    <t>J75G20000010002</t>
  </si>
  <si>
    <t>Promozione e valorizzazione del complesso monumentale di San Pasquale Baylon</t>
  </si>
  <si>
    <t>OI TORRE DEL GRECO</t>
  </si>
  <si>
    <t>J52I19000350006</t>
  </si>
  <si>
    <t>Allestimento del museo virtuale del Corallo e del Cammeo (ex orfanotrofio SS.Trinità)</t>
  </si>
  <si>
    <t>OI AVELLINO</t>
  </si>
  <si>
    <t>G33G18000200006</t>
  </si>
  <si>
    <t>Centro di promozione culturale: Casa di “Victor Hugo” (LAVORI)</t>
  </si>
  <si>
    <t>G37B18000090006</t>
  </si>
  <si>
    <t xml:space="preserve">Sistema integrato di accesso turistico alla SMART City: asse storico Corso Umberto I - via F. Tedesco - Largo S. Spirito - Porta EST della Città di Avellino </t>
  </si>
  <si>
    <t>OI BENEVENTO</t>
  </si>
  <si>
    <t>J85C19000180006</t>
  </si>
  <si>
    <t>I PERCORSI DELLA STORIA: IL FRONT- OFFICE TURISTICO. Riqualificazione di un'area attrezzata per info point e accoglienza turistica in Piazza Cardinal Pacca</t>
  </si>
  <si>
    <t>D25C19000150004</t>
  </si>
  <si>
    <t>Opere complementari al sistema integrato di recupero e valorizzazione del complesso monumentale del belvedere di san Leucio</t>
  </si>
  <si>
    <t>D22C14000030009</t>
  </si>
  <si>
    <t>Sistema integrato di recupero e valorizzazione del complesso monumentale del belvedere di san Leucio</t>
  </si>
  <si>
    <t>D25C19000020002</t>
  </si>
  <si>
    <t>Recupero e valorizzazione complesso ex cenobio Sant’Agostino (1° lotto)</t>
  </si>
  <si>
    <t>D20A19000000002</t>
  </si>
  <si>
    <t>Valorizzazione segnaletica turistica/culturale siti UNESCO</t>
  </si>
  <si>
    <t>J79J20000100002</t>
  </si>
  <si>
    <t>Realizzazione di una rete intelligente per la promozione del turismo religioso ed efficientamento energetico della via dei Santi</t>
  </si>
  <si>
    <t>J75C19000010006</t>
  </si>
  <si>
    <t xml:space="preserve">Realizzazione di un sistema culturale integrato di Cava de' Tirreni: Recupero e rifunzionalizzazione del Castello di sant'Auditore </t>
  </si>
  <si>
    <t>G99G20000010006</t>
  </si>
  <si>
    <t>SISTEMAZIONE E VALORIZZAZIONE DELL'AREA ARCHEOLOGICA DI LITERNUM</t>
  </si>
  <si>
    <t>G31B21004470006</t>
  </si>
  <si>
    <t>Istituto di Ricerca sulle devianze dello sviluppo e sulle disabilità dell’infanzia, e parco dell'infanzia</t>
  </si>
  <si>
    <t>B25E23014180006</t>
  </si>
  <si>
    <t>Realizzazione del centro polifunzionale per servizi alla famiglia quartiere Belvedere</t>
  </si>
  <si>
    <t>J12F22000030004</t>
  </si>
  <si>
    <t>COMPLETAMENTO AREA A SERVIZIO DEL "BABY'S GARDEN"</t>
  </si>
  <si>
    <t>J19G19000130006</t>
  </si>
  <si>
    <t>"Baby's Garden" ‐ Asilo Nido nell'area Ex Moneta - servizi educativi e di istruzione per la prima infanzia</t>
  </si>
  <si>
    <t>D27H21002640009</t>
  </si>
  <si>
    <t>Intervento di efficientamento della copertura plesso scolastico e. De Amicis</t>
  </si>
  <si>
    <t>D25D19000110004</t>
  </si>
  <si>
    <t>Progetto di riqualificazione energetica, efficientamento ed ottimizzazione funzionale dell’edificio sede della scuola materna v circolo - via Cilea</t>
  </si>
  <si>
    <t>D21F18000100004</t>
  </si>
  <si>
    <t>Adeguamento sismico, riqualificazione ed efficientamento energetico della scuola infanzia Pollio – san benedetto</t>
  </si>
  <si>
    <t>J71E20000150002</t>
  </si>
  <si>
    <t>Realizzazione di una struttura socioeducativa per l'infanzia nell'immobile confiscato alla criminalità organizzata del quartiere Stella</t>
  </si>
  <si>
    <t>J72F14000490007</t>
  </si>
  <si>
    <t xml:space="preserve">Recupero complesso edilizio San Lorenzo denominato Ex Asilo di mendicità </t>
  </si>
  <si>
    <t>G71D20001270006</t>
  </si>
  <si>
    <t>Riqualificazione ed efficientamento energetico Asilo Comunale piazza Dalla Chiesa</t>
  </si>
  <si>
    <t>J72G19000740006</t>
  </si>
  <si>
    <t>Realizzazione di una Ludoteca presso il II° Circolo Didattico di Portici</t>
  </si>
  <si>
    <t>OI ACERRA</t>
  </si>
  <si>
    <t>F34C18000320002</t>
  </si>
  <si>
    <t>IL PALAZZO DELLE ETÀ: interventi di comunità per l’invecchiamento attivo, la prevenzione e il sostegno alle fragilità degli anziani</t>
  </si>
  <si>
    <t>J16D19000100002</t>
  </si>
  <si>
    <t>Centro Sociale Anziani ‐ Telemedicina e Telesoccorso con stazionamento Taxi Sociale</t>
  </si>
  <si>
    <t>D21F19000110004</t>
  </si>
  <si>
    <t>Servizi socio-sanitari di telemedicina progetto "ovunque salute"</t>
  </si>
  <si>
    <t>J71E20000160002</t>
  </si>
  <si>
    <t>Riqualificazione dell'edificio ex Tribunale per ospitare servizi socio-sanitari non ospedalieri</t>
  </si>
  <si>
    <t>F33F19000010006</t>
  </si>
  <si>
    <t>Centro Culturale M.A.C.E.: mestieri-arte-cultura-eventi</t>
  </si>
  <si>
    <t>OI AFRAGOLA</t>
  </si>
  <si>
    <t>B49D12000050006</t>
  </si>
  <si>
    <t>Parco didattico ambientale per l'educazione dei bambini. Grande prato alberato ed i luoghi dello svago</t>
  </si>
  <si>
    <t>G33I18000120002</t>
  </si>
  <si>
    <t>Antica Dogana: Centro servizi per i giovani</t>
  </si>
  <si>
    <t>B22H23003830006</t>
  </si>
  <si>
    <t>Rigenerazione e ristrutturazione delle aree destinate alle attività sportive dello stadio Luigi pastena per l'animazione sociale e sportiva</t>
  </si>
  <si>
    <t>B28E18000090002</t>
  </si>
  <si>
    <t>Realizzazione delle palestre dell'Istituto statale comprensivo Fiorentino di via De Gasperi</t>
  </si>
  <si>
    <t>J19J19000190003</t>
  </si>
  <si>
    <t>COMPLETAMENTO MUSA - INTERVENTO DI MIGLIORAMENTO DELLA CONNESSIONE AREA TARGET - VIA BENEVENTO</t>
  </si>
  <si>
    <t>J15D19000050006</t>
  </si>
  <si>
    <t>Parco Viviani, spazio per la crescita e lo sviluppo urbano</t>
  </si>
  <si>
    <t>J15C19000070003</t>
  </si>
  <si>
    <t>RECUPERO E RIQUALIFICAZIONE DI SPAZI AGGREGATIVI E POLIVALENTI ecupero e riqualificazione di spazi aggregativi e polivalenti alla via Verdi f. 8 part. 209</t>
  </si>
  <si>
    <t>J16E19000090002</t>
  </si>
  <si>
    <t>"CENTRO DIURNO E SPORTIVO COMUNALE PER DISABILI" RIUSO BENI CONFISCATI VIA DONIZETTI Stralcio funzionale 1</t>
  </si>
  <si>
    <t>J19G19000120002</t>
  </si>
  <si>
    <t>Coworking Lancellotti: gestione e valorizzazione compendio</t>
  </si>
  <si>
    <t>D23B19000080009</t>
  </si>
  <si>
    <t>Riqualificazione area attrezzata sita alla via Cilea p.co cerasole in Caserta "campo di playground, giochi inclusivi ed elementi di arredo urbano"</t>
  </si>
  <si>
    <t>D23H19000760004</t>
  </si>
  <si>
    <t>Riqualificazione area a verde attrezzata ex campo sportivo fraz. San clemente in Caserta</t>
  </si>
  <si>
    <t>D25D19000130004</t>
  </si>
  <si>
    <t>Realizzazione di un playground con Centro ricreativo polivalente in Briano di Caserta</t>
  </si>
  <si>
    <t>D23J19000220004</t>
  </si>
  <si>
    <t xml:space="preserve">Realizzazione di un playground in San Benedetto </t>
  </si>
  <si>
    <t>D29G19000520004</t>
  </si>
  <si>
    <t>Realizzazione Urban Center della città di Caserta</t>
  </si>
  <si>
    <t>D25D19000120004</t>
  </si>
  <si>
    <t>Riqualificazione campi Nike - playground "Emanuele gallicola" e giochi inclusivi alla via g.m. bosco</t>
  </si>
  <si>
    <t>D29H19000490004</t>
  </si>
  <si>
    <t>Riqualificazione area attrezzata sita alla via francesco de renzis - via croce fraz. Casolla in "campo di playground, giochi inclusivi ed elementi di arredo urbano"</t>
  </si>
  <si>
    <t>J72F20000890002</t>
  </si>
  <si>
    <t>Riqualificazione ed efficientamento energetico dell'antico edificio comunale di Piazza Cirillo per la realizzazione del centro per la creatività giovanile</t>
  </si>
  <si>
    <t>J77B22000320002</t>
  </si>
  <si>
    <t>Riqualificazione dell'area militare dismessa - realizzazione di un parco urbano</t>
  </si>
  <si>
    <t>J79J20000110002</t>
  </si>
  <si>
    <t>Centro per lo studio e l'incremento della biodiversità nell'edificio del Parco ex Aeronautica di via Michelangelo</t>
  </si>
  <si>
    <t>E82I19000080006</t>
  </si>
  <si>
    <t>Villa Gabola - Realizzazione di un centro di aggragazione giovanile -- ART FACTORY</t>
  </si>
  <si>
    <t>J77H11001930006</t>
  </si>
  <si>
    <t xml:space="preserve">Parco Urbano Corso Principe Amedeo </t>
  </si>
  <si>
    <t>J76G16000000004</t>
  </si>
  <si>
    <t>Completamento aree esterne palaeventi</t>
  </si>
  <si>
    <t>G93J20000030006</t>
  </si>
  <si>
    <t xml:space="preserve">RECUPERO E RIFUNZIONALIZZIONE DELL'AREA ESTERNA DELL'IMMOBILE CONFISCATO ALLE MAFIE "EX VILLA ZAGARIA" DA DESTINARE A SPAZIO DI AGGREGAZIONE SOCIALE E CULTURALE CON GIOCHI                                               </t>
  </si>
  <si>
    <t>G99G20000000006</t>
  </si>
  <si>
    <t>LAVORI DI RIFACIMENTO E RISISTEMAZIONE DELL'AREA A VERDE ANNESSA ALL'ISTITUTO SCOLASTICO I CIRCOLO DIDATTICO IN PIAZZA GRAMSCI E REALIZZAZIONE DI PLAYGROUND</t>
  </si>
  <si>
    <t>G91B20000350006</t>
  </si>
  <si>
    <t>RIFACIMENTO DELLA PARTE NON INTERESSATA DA ATTIVITÀ ECONOMICHE ALL'INTERNO DEL MERCATO ORTOFRUTTICOLO (MOG) DA DESTINARE A SPAZI AGGREGATIVI  ED ATTIVITÀ COLLETTIVE DI QUARTIERE</t>
  </si>
  <si>
    <t>G93B20000010006</t>
  </si>
  <si>
    <t>INTERVENTO DI REALIZZAZIONE DI N. 5 PLAYGROUND</t>
  </si>
  <si>
    <t>G96E20000020006</t>
  </si>
  <si>
    <t>RIFUNZIONALIZZAZIONE DELL'EX CINEMA COMUNALE DA DESTINARE A SPAZIO AGGREGATIVO E PER ATTIVITÀ CULTURALI, SOCIALI E DI INTRATTENIMENTO</t>
  </si>
  <si>
    <t>G94H20000430006</t>
  </si>
  <si>
    <t>REALIZZAZIONE DI SPAZI ATTREZZATI PER ATTIVITÀ CALCISTICHE E DI PREPARAZIONE ATLETICA IN ZONA VIA PIGNA</t>
  </si>
  <si>
    <t>G97B20001400006</t>
  </si>
  <si>
    <t>REALIZZAZIONE DI SPAZI ATTREZZATI PER ATTIVITÀ LUDICHE CON ALLESTIMENTO GIOCHI IN PROSSIMITA' DEL IV CIRCOLO DIDATTICO IN VIA RIPUARIA</t>
  </si>
  <si>
    <t>G97B20001410006</t>
  </si>
  <si>
    <t>REALIZZAZIONE DI SPAZI ATTREZZATI PER ATTIVITÀ LUDICHE CON ALLESTIMENTO GIOCHI AREA ANTISTANTE LA SCUOLA MEDIA GRAMSCI IN VIA EPITAFFIO</t>
  </si>
  <si>
    <t>G74G20000150006</t>
  </si>
  <si>
    <t>Riqualificazione immobile confiscato comparto Cesina per Centro di Accoglienza soggetti affetti da autismo</t>
  </si>
  <si>
    <t>G74H20000910006</t>
  </si>
  <si>
    <t>Polo del riuso</t>
  </si>
  <si>
    <t>J75C19000090006</t>
  </si>
  <si>
    <t>Riqualificazione e recupero ex Fagianeria Reale</t>
  </si>
  <si>
    <t>OI SALERNO</t>
  </si>
  <si>
    <t>I51H20000000006</t>
  </si>
  <si>
    <t>Riqualificazione del Parco Mercatello</t>
  </si>
  <si>
    <t>G89H19000370006</t>
  </si>
  <si>
    <t>Rifunzionalizzazione e messa in sicurezza degli spazi aggregativi in Villa Comunale</t>
  </si>
  <si>
    <t>G89E19001370006</t>
  </si>
  <si>
    <t>Centro sociale per ragazzi a Mariconda</t>
  </si>
  <si>
    <t>B26C18000450009</t>
  </si>
  <si>
    <t>INFRASTRUTTURA ABILITANTE AI SERVIZI EVOLUTI DI RETE</t>
  </si>
  <si>
    <t>B66F22000260009</t>
  </si>
  <si>
    <t>Security Operation Center (SOC)</t>
  </si>
  <si>
    <t>B61F22000210009</t>
  </si>
  <si>
    <t>Sinfonia – Digitalizzazione dei processi amministrativi integrati per la gestione delle Risorse Umane, del Patrimonio e della Contabilità dell’Ente Regione Campania</t>
  </si>
  <si>
    <t>ASL NAPOLI 2</t>
  </si>
  <si>
    <t>G74E23000150002</t>
  </si>
  <si>
    <t>Gestione informatizzata dei consensi in medicina</t>
  </si>
  <si>
    <t>AORN Cardarelli</t>
  </si>
  <si>
    <t>F69I23000440002</t>
  </si>
  <si>
    <t>Digitalizzazione di Cartelle Cliniche con certificazione di processo</t>
  </si>
  <si>
    <t>Azienda Ospedaliera Sant'Anna e San Sebastiano di Caserta</t>
  </si>
  <si>
    <t>C29B23000040006</t>
  </si>
  <si>
    <t>Digitalizzazione Cartelle Cliniche</t>
  </si>
  <si>
    <t>C29B23000050006</t>
  </si>
  <si>
    <t>Digitalizzazione di Cartelle Cliniche, classificazione Cartelle Cliniche ex Manicomio Aversa, digitalizzazione di Fascicoli Personale ai fini della sorveglianza sanitaria e gestione digitalizzata delle istanze di abbattimento di bovini affetti da Brucellosi</t>
  </si>
  <si>
    <t>FEDERICO II</t>
  </si>
  <si>
    <t>C69B23000130006</t>
  </si>
  <si>
    <t>Incremento delle performance sanitarie e sicurezza informatica del dato sanitario</t>
  </si>
  <si>
    <t>MOSCATI</t>
  </si>
  <si>
    <t>C39E23000400002</t>
  </si>
  <si>
    <t>Digitalizzazione cartelle cliniche</t>
  </si>
  <si>
    <t>RUGGI</t>
  </si>
  <si>
    <t>J51B21005710007</t>
  </si>
  <si>
    <t>Digitalizzazione fascicoli del personale</t>
  </si>
  <si>
    <t>SANTOBONO</t>
  </si>
  <si>
    <t>H66G23000200008</t>
  </si>
  <si>
    <t>DIGISAN - Gestione documentale cartella clinica AORN Santobono Pausilipon</t>
  </si>
  <si>
    <t>H66G23000230008</t>
  </si>
  <si>
    <t>SORSA- Fascicolo del Personale ai fini della Sorveglianza Sanitaria</t>
  </si>
  <si>
    <t>PASCALE</t>
  </si>
  <si>
    <t>H64E23000180002</t>
  </si>
  <si>
    <t>H64E23000190002</t>
  </si>
  <si>
    <t>Digitalizzazione consensi</t>
  </si>
  <si>
    <t>B21I18000310009</t>
  </si>
  <si>
    <t>SISTEMA INFORMATIVO CULTURALE MOVE TO CLOUD - ECOSISTEMA DIGITALE PER LA CULTURA</t>
  </si>
  <si>
    <t>B21D17000050009</t>
  </si>
  <si>
    <t>OPEN DATA Campania</t>
  </si>
  <si>
    <t>B21F18000270009</t>
  </si>
  <si>
    <t>SI-PRB CAMPANIA (SISTEMA INFORMATIVO PIANO REGIONALE DI BONIFICA CAMPANIA)</t>
  </si>
  <si>
    <t>B29J16002700009</t>
  </si>
  <si>
    <t>Videosorveglianza mediante impianti fissi (sub azione 2.1)</t>
  </si>
  <si>
    <t>ACaMIR</t>
  </si>
  <si>
    <t>B21G18000020009</t>
  </si>
  <si>
    <t>PROGETTO I. TER MOBILITY (INTEGRAZIONE CON L'INTELLIGENT TRANSPORTATION SYSTEM)</t>
  </si>
  <si>
    <t>B21B21003700009</t>
  </si>
  <si>
    <t>ARCCA DIA</t>
  </si>
  <si>
    <t>B21B21005720009</t>
  </si>
  <si>
    <t>APPLICAZIONI DI DIGITAL TRANSFORMATION</t>
  </si>
  <si>
    <t>B21B21005780009</t>
  </si>
  <si>
    <t>Evoluzione Portale Istituzionale</t>
  </si>
  <si>
    <t>C61G18000460006</t>
  </si>
  <si>
    <t>Biblio_ARCCA</t>
  </si>
  <si>
    <t>B61B21004130006</t>
  </si>
  <si>
    <t xml:space="preserve">LE AZIONI DI RAFFORZAMENTO DELL'ECOSISTEMA DIGITALE PER LA CULTURA </t>
  </si>
  <si>
    <t>I.C. SALERNO VICINANZA</t>
  </si>
  <si>
    <t>F51B20000660008</t>
  </si>
  <si>
    <t>CambiaMenti Digitali: NOVAMENTIS</t>
  </si>
  <si>
    <t>IPC DON GEREMIA PISCOPO</t>
  </si>
  <si>
    <t>J79J21000760002</t>
  </si>
  <si>
    <t>CambiaMenti Digitali: ATTIV@MENTI</t>
  </si>
  <si>
    <t>SCUOLA MEDIA STATALE RITA LEVI MONTALCINI</t>
  </si>
  <si>
    <t>H49J21000510002</t>
  </si>
  <si>
    <t>CambiaMenti Digitali: digitalMENTE</t>
  </si>
  <si>
    <t>ISIS G. TASSINARI</t>
  </si>
  <si>
    <t>F89J20001280002</t>
  </si>
  <si>
    <t>CambiaMenti Digitali: TUTTI IN RETE</t>
  </si>
  <si>
    <t>I.S.I.S. ARCHIMEDE</t>
  </si>
  <si>
    <t>E69J19000750008</t>
  </si>
  <si>
    <t>CambiaMenti Digitali: TERRITORI CONNESSI</t>
  </si>
  <si>
    <t>LICEO STATALE ELIO VITTORINI</t>
  </si>
  <si>
    <t>H69J21000650006</t>
  </si>
  <si>
    <t>CambiaMenti Digitali: CONNESSIONE SCUOL@</t>
  </si>
  <si>
    <t>I.C. AUTONOMIA 82</t>
  </si>
  <si>
    <t>H19J20000950002</t>
  </si>
  <si>
    <t>CambiaMenti Digitali: MENTI IN RETE</t>
  </si>
  <si>
    <t>ISTITUTO COMPRENSIVO STATALE CASANOVA  COSTANTINOPOLI</t>
  </si>
  <si>
    <t>F63D21002220006</t>
  </si>
  <si>
    <t>CambiaMenti Digitali: PRO‐MUOVIAMOCI!</t>
  </si>
  <si>
    <t>IC GIOVANNI PAOLO II</t>
  </si>
  <si>
    <t>F19J19000560006</t>
  </si>
  <si>
    <t>CambiaMenti Digitali: MENTI ATTIVE</t>
  </si>
  <si>
    <t>ISIS GIOVANNI XXIII</t>
  </si>
  <si>
    <t>F59J20000970002</t>
  </si>
  <si>
    <t>CambiaMenti Digitali: FolleMente affamati di tecnologia</t>
  </si>
  <si>
    <t>IC FALCONE CATULLO</t>
  </si>
  <si>
    <t>F59J20001000002</t>
  </si>
  <si>
    <t>CambiaMenti Digitali: DID@TTICA SENZA CONFINI</t>
  </si>
  <si>
    <t>ISTITUTO COMPRENSIVO PROCIDA</t>
  </si>
  <si>
    <t>G99J20001030002</t>
  </si>
  <si>
    <t>CambiaMenti Digitali: L'OND@pec.istruzione.itDIGITALE TRA TERRA E MARE</t>
  </si>
  <si>
    <t>ISTITUTO STATALE DI ISTRUZIONE SUPERIORE GIUSTINO FORTUNATO</t>
  </si>
  <si>
    <t>B63D20002590002</t>
  </si>
  <si>
    <t>CambiaMenti Digitali: FORTUNATO D.E.L. DIGITAL EDUCATION LAB</t>
  </si>
  <si>
    <t>ISTITUTO STATALE DI ISTRUZIONE SUPERIORE EINAUDI – GIORDANO</t>
  </si>
  <si>
    <t>F79J21000950002</t>
  </si>
  <si>
    <t>CambiaMenti Digitali: TIME FOR CHANGE</t>
  </si>
  <si>
    <t>ISIS VITTORIO VENETO NAPOLI</t>
  </si>
  <si>
    <t>J68I20000150002</t>
  </si>
  <si>
    <t>CambiaMenti Digitali: V.I.S. VENETO INNOVATION SAILS ‐ Le vele delle innovazioni</t>
  </si>
  <si>
    <t>LICEO STATALE F.DE SANCTIS</t>
  </si>
  <si>
    <t>C49J21019550007</t>
  </si>
  <si>
    <t>CambiaMenti Digitali: SALERNO SMART CITY</t>
  </si>
  <si>
    <t>IC VOLINO -CROCE - ARCOLEO</t>
  </si>
  <si>
    <t>I69J21000500002</t>
  </si>
  <si>
    <t>CambiaMenti Digitali: OLTRE LA RETE</t>
  </si>
  <si>
    <t>I.S.S. MANLIO ROSSI DORIA</t>
  </si>
  <si>
    <t>B93D19000360002</t>
  </si>
  <si>
    <t>CambiaMenti Digitali: INNOVAZIONE DIGITALE</t>
  </si>
  <si>
    <t>IC PIER DELLE VIGNE</t>
  </si>
  <si>
    <t>G86G21000090002</t>
  </si>
  <si>
    <t>CambiaMenti Digitali: IMPROVE TEACHING AND LEARNING TROUGH NEW TECHNOLOGIES</t>
  </si>
  <si>
    <t>LICEO SCIENTIFICO STATALE N. CORTESE</t>
  </si>
  <si>
    <t>G19J21001140002</t>
  </si>
  <si>
    <t>CambiamentiDigitali: Cittadini Digitali</t>
  </si>
  <si>
    <t>I.C. DON LORENZO MILANI</t>
  </si>
  <si>
    <t>F23D21002280006</t>
  </si>
  <si>
    <t>CambiamentiDigitali: Una Port@ sul Mondo</t>
  </si>
  <si>
    <t xml:space="preserve">LICEO SCIENTIFICO STATALE A. M. DE CARLO </t>
  </si>
  <si>
    <t>J93D20001180006</t>
  </si>
  <si>
    <t>CambiamentiDigitali: Frontiere Digit@li</t>
  </si>
  <si>
    <t>I.T.I.S. A. VOLTA</t>
  </si>
  <si>
    <t>G63D21002700006</t>
  </si>
  <si>
    <t>CambiamentiDigitali: InnovAzioni Digitali</t>
  </si>
  <si>
    <t>IIS ENZO FERRARI</t>
  </si>
  <si>
    <t>H83D21001430008</t>
  </si>
  <si>
    <t>CambiamentiDigitali: Innovation School Network</t>
  </si>
  <si>
    <t>ISTITUTO DI ISTRUZIONE SUPERIORE ANTONIO SACCO</t>
  </si>
  <si>
    <t>B93D21005430002</t>
  </si>
  <si>
    <t>CambiamentiDigitali: Cambiamo Insieme</t>
  </si>
  <si>
    <t>ITI AUGUSTO RIGHI</t>
  </si>
  <si>
    <t>H69J19000770006</t>
  </si>
  <si>
    <t>CambiamentiDigitali: Campinrete - l'area flegrea tra realtà immersiva e innovazione digitale</t>
  </si>
  <si>
    <t>IPSEOA CAVALCANTI</t>
  </si>
  <si>
    <t>G69J21006570007</t>
  </si>
  <si>
    <t>CambiamentiDigitali: Scuole Connesse per una Didattica efficace</t>
  </si>
  <si>
    <t>Università di Napoli Federico II</t>
  </si>
  <si>
    <t>E69I17000130002</t>
  </si>
  <si>
    <t>Realizzazione I fase Progetto "FEDERICA Web - Learning"</t>
  </si>
  <si>
    <t>B79J21004080007</t>
  </si>
  <si>
    <t>DGR 354/2018 - POR FESR 2014/2020 -  Asse 3 - Obiettivo Tematico 3 - Priorita' di investimento 3b - Obiettivo Specifico 3.2 - Linea di Azione 3.2.1 - Riprogrammazione e iscrizione risorse</t>
  </si>
  <si>
    <t>B27I20000000009</t>
  </si>
  <si>
    <t xml:space="preserve"> Strumento Finanziario per il sostegno agli investimenti produttivi in Campania, attuato con le modalità della procedura negoziale e con la partecipazione del FRI regionale di Cassa Depositi e Prestiti</t>
  </si>
  <si>
    <t>Ente capofila: Comunità Montana Vallo di Diano</t>
  </si>
  <si>
    <t>D89F18000610006</t>
  </si>
  <si>
    <t>Poli della Memoria</t>
  </si>
  <si>
    <t>ALICE COOPERATIVA SOCIALE ONLUS</t>
  </si>
  <si>
    <t>B69J21004130009</t>
  </si>
  <si>
    <t>SPIEGATE LE VELE- ALICE COOPERATIVA SOCIALE ONLUS</t>
  </si>
  <si>
    <t>INTESA SOCIALE ONLUS SOCIETA' COOPERATIVA SOCIALE</t>
  </si>
  <si>
    <t>B89J20002060009</t>
  </si>
  <si>
    <t>INTESA SOCIALE ONLUS SOCIETA' COOPERATIVA SOCIALE- Emozionati dal Raggio di Luna</t>
  </si>
  <si>
    <t>H64E23000200002</t>
  </si>
  <si>
    <t>Digitalizzazione fascicolo del personale</t>
  </si>
  <si>
    <t>Comune di Pietrelcina</t>
  </si>
  <si>
    <t>G77B18000080008</t>
  </si>
  <si>
    <t>Lavori di risparmio energetico edificio comunale al viale Cappuccini destinato all'accoglienza turistico religiosa con efficientamento energetico dei percorsi turistici principali</t>
  </si>
  <si>
    <t>H13F18000080002</t>
  </si>
  <si>
    <t>Riqualificazione energetica degli alloggi comunali in via Roma</t>
  </si>
  <si>
    <t>Comune di Venticano</t>
  </si>
  <si>
    <t>H36I18000070009</t>
  </si>
  <si>
    <t>Efficientamento energetico piscina comunale</t>
  </si>
  <si>
    <t>Comune di Polla</t>
  </si>
  <si>
    <t>E47J18000150002</t>
  </si>
  <si>
    <t>Lavori di efficientamento energetico fabbricato comunale sito in piazza ritorto</t>
  </si>
  <si>
    <t>I57J18000610002</t>
  </si>
  <si>
    <t>Lavori di efficientamento energetico e di adeguamento funzionale degli edifici di proprietà
comunale 1° stralcio.</t>
  </si>
  <si>
    <t>Comune di Siano</t>
  </si>
  <si>
    <t>F47J18000120002</t>
  </si>
  <si>
    <t>Efficientamento energetico e riduzione dei consumi di energia primaria della sede
comunale di P.zza Alcide de Gasperi</t>
  </si>
  <si>
    <t>Comune di San Cipriano Picentino</t>
  </si>
  <si>
    <t>G76I18000490002</t>
  </si>
  <si>
    <t>Efficientamento energetico casa comunale</t>
  </si>
  <si>
    <t>Comune di Contursi Terme</t>
  </si>
  <si>
    <t>F77H18001660006</t>
  </si>
  <si>
    <t>Interventi di efficientamento energetico della Casa Comunale</t>
  </si>
  <si>
    <t>G97B18000100002</t>
  </si>
  <si>
    <t>Ristrutturazione ed adeguamento di un centro polifunzionale per i soggetti deboli a rischio emarginazione</t>
  </si>
  <si>
    <t>J15I17000010002</t>
  </si>
  <si>
    <t>lavori di efficientamento energetico municipio</t>
  </si>
  <si>
    <t>G42E18000080002</t>
  </si>
  <si>
    <t>progetto esecutivo cantierabile di efficientamento energetico da realizzarsi attraverso sistemi intelligenti di controllo, regolazione, gestione, monitoraggio e ottimizzazione dei consumi energetici...</t>
  </si>
  <si>
    <t>Comune di Agerola</t>
  </si>
  <si>
    <t>D52J18000130002</t>
  </si>
  <si>
    <t>Riqualificazione energetica e funzionale dell'edifico "Camillo Villani",attuale sede del Municipio di Agerola</t>
  </si>
  <si>
    <t>Comune di Avella</t>
  </si>
  <si>
    <t>J26C18000160002</t>
  </si>
  <si>
    <t xml:space="preserve">“Intervento di efficientamento dell’ex edificio scolastico sito in Piazza Convento” </t>
  </si>
  <si>
    <t>Comune di Caserta</t>
  </si>
  <si>
    <t>D21H18000120004</t>
  </si>
  <si>
    <t>Efficientamento energetico del complesso monumentale del Belvedere di San Leucio</t>
  </si>
  <si>
    <t>Comune di Bellona</t>
  </si>
  <si>
    <t>C56I18000060002</t>
  </si>
  <si>
    <t xml:space="preserve">“Efficientamento energetico della casa comunale” </t>
  </si>
  <si>
    <t>H35J18000110002</t>
  </si>
  <si>
    <t>“Interventi di miglioramento dell’efficienza energetica - ambientale degli edifici residenziali ex Villaggio la Stampa”</t>
  </si>
  <si>
    <t>Comune di Quarto</t>
  </si>
  <si>
    <t>G27C18000070006</t>
  </si>
  <si>
    <t>“Interventi di risanamento e riqualificazione energetica dei complessi immobiliari al Rione 219 - I lotto”</t>
  </si>
  <si>
    <t>Comune di Santomenna</t>
  </si>
  <si>
    <t>G28I18000620006</t>
  </si>
  <si>
    <t>“Efficientamento energetico casa comunale”</t>
  </si>
  <si>
    <t>Comune di San Mango sul Calore</t>
  </si>
  <si>
    <t>D57J18000280006</t>
  </si>
  <si>
    <t xml:space="preserve">RIQUALIFICAZIONE ENERGETICA DELLA SEDE MUNICIPALE </t>
  </si>
  <si>
    <t>Agenzia Campana per L'Edilizia Residenziale (IACP BN)</t>
  </si>
  <si>
    <t>F67C18000070005</t>
  </si>
  <si>
    <t xml:space="preserve">Riqualificazione energetica di fabbricati di proprietà dello IACP di Benevento siti nel Comune di BENEVENTO </t>
  </si>
  <si>
    <t>Comune di Piedimonte Matese</t>
  </si>
  <si>
    <t>D16I18000140008</t>
  </si>
  <si>
    <t xml:space="preserve">“Ristrutturazione dell’edificio ex sede della Sezione Distaccata del Tribunale di Santa Maria C.V., sito in Piazza V. Cappello”  - </t>
  </si>
  <si>
    <t>Comune di Presenzano</t>
  </si>
  <si>
    <t>B96I18031580002</t>
  </si>
  <si>
    <t xml:space="preserve">“RIDUZIONE DEI CONSUMI E RIQUALIFICAZIONE ENERGETICA DELLA CASA COMUNALE” </t>
  </si>
  <si>
    <t>Comune di Pollena Trocchia</t>
  </si>
  <si>
    <t>I47J18000390002</t>
  </si>
  <si>
    <t xml:space="preserve">Lavori di Efficientamento energetico e riqualificazione della Casa comunale” </t>
  </si>
  <si>
    <t>Comune di Petina</t>
  </si>
  <si>
    <t>J18H18000330008</t>
  </si>
  <si>
    <t xml:space="preserve">“Lavori di risparmio ed efficientamento energetico della Casa Comunale” </t>
  </si>
  <si>
    <t>Comune di Avellino</t>
  </si>
  <si>
    <t>G37J18000130002</t>
  </si>
  <si>
    <t>Lavori di manutenzione straordinaria per efficientamento energetico del Palazzo di Città</t>
  </si>
  <si>
    <t>Comune di Castel di Sasso</t>
  </si>
  <si>
    <t>D41H13000540008</t>
  </si>
  <si>
    <t>Efficientamento energetico dell’edificio destinato a casa albergo per anziani, sito in via F.S. Campagnano, frazione Cisterna.</t>
  </si>
  <si>
    <t>Comune di Carinola</t>
  </si>
  <si>
    <t>I67B18000120002</t>
  </si>
  <si>
    <t>"PROGETTO DI RESTAURO CONSERVATIVO PER L'ADEGUAMENTO DELLE CONDIZIONI DI EFFICIENTAMENTO ENERGETICO E DELLA SOSTENIBILITA' AMBIENTALE DELL'EDIFICIO ADIBITO A
SEDE COMUNALE DI CARINOLA"</t>
  </si>
  <si>
    <t>Comune di Campora</t>
  </si>
  <si>
    <t>D27D18001650002</t>
  </si>
  <si>
    <t>Progetto per l'adeguamento del centro di aggregazione comunale in Campora. Interventi di efficientamento energetico</t>
  </si>
  <si>
    <t>Comune di Volla</t>
  </si>
  <si>
    <t>C16J16000630002</t>
  </si>
  <si>
    <t>Lavori di Efficientamento energetico e riqualificazione della Casa comunale</t>
  </si>
  <si>
    <t>Comune di Aquilonia</t>
  </si>
  <si>
    <t>H82I19000140006</t>
  </si>
  <si>
    <t>Efficiantamento energetico dell'edificio comunale adibito a museo etnografico "B. Tartaglia"</t>
  </si>
  <si>
    <t>Arma dei Carabinieri</t>
  </si>
  <si>
    <t>D66G17000500006</t>
  </si>
  <si>
    <t>Intervento di efficientamento energetico e riqualificazione della Caserma "Caretto"</t>
  </si>
  <si>
    <t>Provincia di Avellino</t>
  </si>
  <si>
    <t>F35H16000000002</t>
  </si>
  <si>
    <t>Lavori di efficientamento energetico e completamento funzionale ex Palazzo del Governo (Prefettura)”</t>
  </si>
  <si>
    <t>F95J18000210002</t>
  </si>
  <si>
    <t>Lavori di riqualificazione energetica e completamento funzionale della ex Caserma dei Carabinieri di Ariano</t>
  </si>
  <si>
    <t>COMUNE DI MOIO DELLA CIVITELLA (SA)</t>
  </si>
  <si>
    <t>C36J18000100001</t>
  </si>
  <si>
    <t>Interventi di efficientamento energetico casa comunale di Moio della Civitella</t>
  </si>
  <si>
    <t>COMUNE DI SICIGNANO DEGLI ALBURNI (SA)</t>
  </si>
  <si>
    <t>G58J18000010006</t>
  </si>
  <si>
    <t>Lavori di risparmio ed efficientamento della casa comunale</t>
  </si>
  <si>
    <t>COMUNE DI VALLO DELLA LUCANIA (SA)</t>
  </si>
  <si>
    <t>D74J23000450002</t>
  </si>
  <si>
    <t>Progetto di adeguamento impiantistico servizi di riscaldamento e di illuminazione della caa comunale</t>
  </si>
  <si>
    <t>COMUNE DI ACERNO (SA)</t>
  </si>
  <si>
    <t>C72C23000070006</t>
  </si>
  <si>
    <t>Approvazione lotto esecutivo per la realizzazione di un impianto fotovoltaico e relamping mediante tecnologia led</t>
  </si>
  <si>
    <t>COMUNE DI CUCCARO VETERE (SA)</t>
  </si>
  <si>
    <t>H12C23000040002</t>
  </si>
  <si>
    <t>Lavori di efficientamento energetico del comune di Cuccaro Vetere attraverso la produzione di energia rinnovabile</t>
  </si>
  <si>
    <t>COMUNE DI SAN GREGORIO MAGNO (SA)</t>
  </si>
  <si>
    <t>I94J15000000002</t>
  </si>
  <si>
    <t>Lavori di riqualificazione rifunzionalizzazione ed efficientamento energetico della sede comunale</t>
  </si>
  <si>
    <t>COMUNE DI PERTOSA (SA)</t>
  </si>
  <si>
    <t>I97B18000090002</t>
  </si>
  <si>
    <t>Intervento di efficientamento energetico degli immobili di proprietà comunale 1° stralcio (sede municipale)</t>
  </si>
  <si>
    <t>COMUNE DI BRACIGLIANO (SA)</t>
  </si>
  <si>
    <t>B44H23000350002</t>
  </si>
  <si>
    <t>Lavori di riqualificazione, rifunzionalizzazione ed efficientamento energetico dei monumenti pubblici</t>
  </si>
  <si>
    <t>COMUNE DI ORRIA (SA)</t>
  </si>
  <si>
    <t>F14H23000340002</t>
  </si>
  <si>
    <t>Lavori di efficientamento energetico della casa comunale</t>
  </si>
  <si>
    <t>COMUNE DI MINORI (SA)</t>
  </si>
  <si>
    <t>B24D23000950002</t>
  </si>
  <si>
    <t>Lavori di manutenzione straordinaria volti all'efficientamento energetico della casa comunale</t>
  </si>
  <si>
    <t>B24H23000370002</t>
  </si>
  <si>
    <t>Lavori di manutenzione straordinaria volti all'efficientamento energetico del palazzo delle arti</t>
  </si>
  <si>
    <t>COMUNE DI MONTEVERDE (AV)</t>
  </si>
  <si>
    <t>C14H23000380002</t>
  </si>
  <si>
    <t>Lavori per il risparmio ed efficientamento energetico della casa comunale</t>
  </si>
  <si>
    <t>COMUNE DI CAMPORA (SA)</t>
  </si>
  <si>
    <t>D24J22001440002</t>
  </si>
  <si>
    <t>COMUNE DI SAN MARCELLINO (CE)</t>
  </si>
  <si>
    <t>E34D23000330006</t>
  </si>
  <si>
    <t>Realizzazione di interventi di efficientamento energetico sull'edificio comunale adibito a locale stazione dei carabinieri</t>
  </si>
  <si>
    <t>COMUNE DI SPERONE (AV)</t>
  </si>
  <si>
    <t>F89J22002450001</t>
  </si>
  <si>
    <t>Riqualificazione energetica della casa comunale</t>
  </si>
  <si>
    <t>F24B13000590006</t>
  </si>
  <si>
    <t>Efficientamento energetico di edifici di proprietà comunale. Realizzazione di impianti solar cooling e solari termici. Intervento sull’involucro dell’edificio e ristrutturazione e sostituzione degli impianti generali</t>
  </si>
  <si>
    <t>Consorzio di Bonifica Sannio Alifano</t>
  </si>
  <si>
    <t>F16J14000060002</t>
  </si>
  <si>
    <t>Lavori di ristrutturazione ed efficientamento energetico della Sede del Consorzio di Bonifica del Sannio Alifano di Piedimonte Matese (CE)</t>
  </si>
  <si>
    <t>B38F14000090006</t>
  </si>
  <si>
    <t>Interventi di efficientamento energetico di edifici comunali</t>
  </si>
  <si>
    <t>D17H13002260008</t>
  </si>
  <si>
    <t>Ristrutturazione ed efficientamento energetico del palazzetto dello sport. Interventi sull'involucro dell'edificio e realizzazione di impianti termici, elettrici e illuminazione</t>
  </si>
  <si>
    <t>Comune di Rofrano</t>
  </si>
  <si>
    <t>B71B13000470006</t>
  </si>
  <si>
    <t>Interventi di efficientamento energetico e miglioramento delle prestazioni degli impianti dell'edificio sede del municipio di Rofrano</t>
  </si>
  <si>
    <t>Comune di Serre</t>
  </si>
  <si>
    <t>D24E13000670002</t>
  </si>
  <si>
    <t>Realizzazione degli impianti per la produzione di energia rinnovabile e per la realizzazione di interventi di efficientamento energetico degli edifici comunali</t>
  </si>
  <si>
    <t>Comune di Vibonati</t>
  </si>
  <si>
    <t>D97H14001010006</t>
  </si>
  <si>
    <t>Intervento "Lavori di efficientamento energetico dell'immobile Casa Comunale"</t>
  </si>
  <si>
    <t>B74E14001200006</t>
  </si>
  <si>
    <t>Adeguamento degli edifici pubblici (Municipio – Caserma dei Carabinieri) finalizzato al contenimento dei consumi energetici ed al raggiungimento di un adeguato confort termico</t>
  </si>
  <si>
    <t>Comune di Grottaminarda</t>
  </si>
  <si>
    <t>G61B13000590002</t>
  </si>
  <si>
    <t>Lavori di efficientamento energetico della Casa Comunale e della Scuola Media di Via De Gasperi mediante la realizzazione di impianti di produzione di energia rinnovabile a servizio degli stessi</t>
  </si>
  <si>
    <t>COMUNE DI ALTAVILLA SILENTINA</t>
  </si>
  <si>
    <t>J28H18000180002</t>
  </si>
  <si>
    <t>Adozione di soluzioni tecnologiche per la riduzione di consumi energetici delle reti di pubblica illuminazione promuovendo installazioni di sistemi automatici di regolazione</t>
  </si>
  <si>
    <t>COMUNE DI APOLLOSA</t>
  </si>
  <si>
    <t>J41E14001710002</t>
  </si>
  <si>
    <t xml:space="preserve">Progetto di efficientamento energetico ed adeguamento normativo e funzionale dell’impianto di pubblica illuminazione del Comune di Apollosa (BN)
</t>
  </si>
  <si>
    <t>COMUNE DI CAMPOLI DEL MONTE TABURNO</t>
  </si>
  <si>
    <t>G57G18000030002</t>
  </si>
  <si>
    <t>Lavori di riqualificazione e valorizzazione del territorio - ammodernamento della pubblica illuminazione ai fini del risparmio energetico</t>
  </si>
  <si>
    <t>COMUNE DI BELLOSGUARDO</t>
  </si>
  <si>
    <t>B37B18000420002</t>
  </si>
  <si>
    <t>Interventi di efficientamento energetico degli immobili e degli impianti comunali – Stralcio Efficientamento e Riqualificazione della rete di pubblica illuminazione</t>
  </si>
  <si>
    <t>COMUNE DI CUCCARO VETERE</t>
  </si>
  <si>
    <t>H17G18000080008</t>
  </si>
  <si>
    <t>Riqualificazione impianto di pubblica illuminazione finalizzato alla riduzione dei consumi</t>
  </si>
  <si>
    <t>COMUNE DI TOCCO CAUDIO</t>
  </si>
  <si>
    <t>C38H18000050006</t>
  </si>
  <si>
    <t>Riqualificazione della rete di illuminazione pubblica stradale con corpi illuminanti a led e sistemi automatici di regolazione, accensione e spegnimento dei punti luce, di telecontrollo/telegestione energetica della rete di illuminazione pubblica</t>
  </si>
  <si>
    <t>COMUNE DI BUCCINO</t>
  </si>
  <si>
    <t>B54H17000270006</t>
  </si>
  <si>
    <t>Riqualificazione energetica e messa a norma della pubblica illuminazione con bilancio energetico attivo</t>
  </si>
  <si>
    <t>COMUNE DI CIRCELLO</t>
  </si>
  <si>
    <t>G67G18000030008</t>
  </si>
  <si>
    <t>Interventi di efficientamento energetico degli impianti di pubblica illuminazione di proprietà comunale</t>
  </si>
  <si>
    <t>COMUNE DI SICIGNANO DEGLI ALBURNI</t>
  </si>
  <si>
    <t>G58H18000090002</t>
  </si>
  <si>
    <t>Interventi di efficientamento energetico e di adeguamento alle normative vigenti degli impianti di illuminazione pubblica di proprietà del Comune di Sicignano degli Alburni</t>
  </si>
  <si>
    <t>COMUNE DI ANDRETTA</t>
  </si>
  <si>
    <t>G73G17001020009</t>
  </si>
  <si>
    <t>Lavori di efficientamento energetico ed adeguamento dell'impianto di illuminazione pubblica comunale - 1°
stralcio</t>
  </si>
  <si>
    <t>COMUNE DI GALLUCCIO</t>
  </si>
  <si>
    <t>I15I18000290002</t>
  </si>
  <si>
    <t>Interventi di risparmio energetico e telecontrollo dell’impianto di p.i. comunale</t>
  </si>
  <si>
    <t>COMUNE DI MONTEFREDANE</t>
  </si>
  <si>
    <t>H58H18000240002</t>
  </si>
  <si>
    <t>Adozione di soluzioni tecnologiche per la riduzione dei consumi energetici delle reti di illuminazione pubblica, promuovendo installazioni di sistemi automatici di regolazione nel Comune di Montefredane</t>
  </si>
  <si>
    <t>COMUNE DI POLLICA</t>
  </si>
  <si>
    <t>C57G18000070009</t>
  </si>
  <si>
    <t>Efficientamento e riqualificazione della rete di pubblica illuminazione</t>
  </si>
  <si>
    <t>COMUNE DI FRATTAMAGGIORE</t>
  </si>
  <si>
    <t>F78H18000130002</t>
  </si>
  <si>
    <t>Lavori di adeguamento ed efficientamento energetico dell'impianto di pubblica illuminazione con adozione di tecnologie smart e per il risparmio energetico</t>
  </si>
  <si>
    <t>COMUNE DI MONTEVERDE</t>
  </si>
  <si>
    <t>C18H18000150006</t>
  </si>
  <si>
    <t>COMUNE DI ROCCAROMANA</t>
  </si>
  <si>
    <t>H68H17000160002</t>
  </si>
  <si>
    <t>Interventi di riqualificazione e miglioramento dell'efficienza energetica della rete di pubblica illuminazione comunale</t>
  </si>
  <si>
    <t>COMUNE DI FALCIANO DEL MASSICO</t>
  </si>
  <si>
    <t>I98H18000120006</t>
  </si>
  <si>
    <t>Lavori per l’efficientamento energetico e l’adeguamento alle norme di sicurezza elettrica dell’impianto di pubblica illuminazione</t>
  </si>
  <si>
    <t>COMUNE DI APICE</t>
  </si>
  <si>
    <t>B37G18000080002</t>
  </si>
  <si>
    <t>Adeguamento, potenziamento ed efficientamento energetico degli impianti di pubblica illuminazione</t>
  </si>
  <si>
    <t>COMUNE DI ARPAISE</t>
  </si>
  <si>
    <t>D67G18000170006</t>
  </si>
  <si>
    <t>Efficientamento energetico “Riduzione dei consumi energetici Impianto pubblica illuminazione"</t>
  </si>
  <si>
    <t>COMUNE DI MELITO IRPINO</t>
  </si>
  <si>
    <t>I77G18000060006</t>
  </si>
  <si>
    <t>Risparmio ed efficientamento energetico di beni pubblici comunali - 1° stralcio funzionale - illuminazione pubblica stradale</t>
  </si>
  <si>
    <t>COMUNE DI CEPPALONI</t>
  </si>
  <si>
    <t>E47G18000080008</t>
  </si>
  <si>
    <t>Lavori di adeguamento ed efficientamento energetico della pubblica illuminazione con tecnologia smart</t>
  </si>
  <si>
    <t>COMUNE DI CASTELCIVITA</t>
  </si>
  <si>
    <t>D97G18000410006</t>
  </si>
  <si>
    <t>Riqualificazione della rete di illuminazione pubblica stradale con corpi illuminanti a led e sistemi automatici di regolazione, accensione e spegnimento dei punti, di telecontrollo/telegestione energetica della rete di illuminazione pubblica</t>
  </si>
  <si>
    <t>COMUNE DI CUSANO MUTRI</t>
  </si>
  <si>
    <t>D88H16000010008</t>
  </si>
  <si>
    <t>Lavori di riqualificazione e adeguamento dell’impianto di pubblica illuminazione con adozione di
tecnologie smart e per il risparmio energetico del Comune di Cusano Mutri (BN)</t>
  </si>
  <si>
    <t>COMUNE DI PUGLIANELLO</t>
  </si>
  <si>
    <t>G18H18000110006</t>
  </si>
  <si>
    <t>Lavori di efficientamento energetico dell'impianto della  pubblica illuminazione comunale</t>
  </si>
  <si>
    <t>COMUNE DI ACERNO</t>
  </si>
  <si>
    <t>C78H18000050006</t>
  </si>
  <si>
    <t>Risparmio Energetico: ammodernamento impianto di pubblica illuminazione</t>
  </si>
  <si>
    <t>COMUNE DI CASAL VELINO</t>
  </si>
  <si>
    <t>B77G18000130008</t>
  </si>
  <si>
    <t>Riduzione consumi energetici impianto di pubblica illuminazione</t>
  </si>
  <si>
    <t>COMUNE DI ARIENZO</t>
  </si>
  <si>
    <t>H28H18000150002</t>
  </si>
  <si>
    <t>COMUNE DI CASTELFRANCI</t>
  </si>
  <si>
    <t>D98H15000000002</t>
  </si>
  <si>
    <t>Lavori di adeguamento normativo ed efficientamento energetico della pubblica illuminazione</t>
  </si>
  <si>
    <t>COMUNE DI BAIA E LATINA</t>
  </si>
  <si>
    <t>J45I18000280007</t>
  </si>
  <si>
    <t>Efficientamento energetico della pubblica illuminazione</t>
  </si>
  <si>
    <t>COMUNE DI CASTELLO DEL MATESE</t>
  </si>
  <si>
    <t>E57G18000040009</t>
  </si>
  <si>
    <t>Soluzioni tecnologiche per la riduzione dei consumi energetici della rete di illuminazione pubblica</t>
  </si>
  <si>
    <t>COMUNE DI CAPRIATI A VOLTURNO</t>
  </si>
  <si>
    <t>G38H18000110002</t>
  </si>
  <si>
    <t>Lavori di efficientamento energetico ed adeguamento pubblica illuminazione 1 stralcio</t>
  </si>
  <si>
    <t>COMUNE DI CENTOLA</t>
  </si>
  <si>
    <t>B98H18011120002</t>
  </si>
  <si>
    <t>Adozione di soluzioni tecnologiche per la riduzione dei consumi energetici delle reti di illuminazione pubblica, promuovendo installazione di sistemi automatici di regolazione</t>
  </si>
  <si>
    <t>COMUNE DI CERVINO</t>
  </si>
  <si>
    <t>G82F18000040006</t>
  </si>
  <si>
    <t>Lavori di ammodernamento ed efficientamento degli impianti di pubblica illuminazione</t>
  </si>
  <si>
    <t>COMUNE DI CIORLANO</t>
  </si>
  <si>
    <t>I18H18000140002</t>
  </si>
  <si>
    <t>Lavori di efficientamento energetico della pubblica illuminazione del Comune Capoluogo Ciorlano e frazione Torcino</t>
  </si>
  <si>
    <t>COMUNE DI FAICCHIO</t>
  </si>
  <si>
    <t>I28H18000110002</t>
  </si>
  <si>
    <t>Lavori di riqualificazione della rete di illuminazione pubblica stradale</t>
  </si>
  <si>
    <t>COMUNE DI LETINO</t>
  </si>
  <si>
    <t>E68H18000100009</t>
  </si>
  <si>
    <t>Lavori di risparmio ed efficientamento energetico degli edifici pubblici dell'edilizia abitativa e pubblica illuminazione 1° stralcio efficientamento pubblica illuminazione con tecnologia smart</t>
  </si>
  <si>
    <t>COMUNE DI MORRA DE SANCTIS</t>
  </si>
  <si>
    <t>D48H18000150002</t>
  </si>
  <si>
    <t>Lavori di adeguamento normativo ed efficientamento energetico della pubblica illuminazione del Comune di Morra De Sanctis - primo stralcio funzionale</t>
  </si>
  <si>
    <t>COMUNE DI FRANCOLISE</t>
  </si>
  <si>
    <t>F78H18000140002</t>
  </si>
  <si>
    <t>Lavori di adeguamento normativo ed efficientamento energetico della pubblica illuminazione del Comune di Francolise</t>
  </si>
  <si>
    <t>COMUNE DI PAGO DEL VALLO DI LAURO</t>
  </si>
  <si>
    <t>I98H18000130002</t>
  </si>
  <si>
    <t>Riqualificazione della rete di illuminazione pubblica con corpi illuminanti a LED e con sistemi automatici di regolazione e telegestione energetica</t>
  </si>
  <si>
    <t>COMUNE DI FRIGENTO</t>
  </si>
  <si>
    <t>D36J18000050002</t>
  </si>
  <si>
    <t>Riqualificazione ed efficientamento energetico dell'impianto di pubblica illuminazione comunale</t>
  </si>
  <si>
    <t>COMUNE DI GIOIA SANNITICA</t>
  </si>
  <si>
    <t>B37G18000100006</t>
  </si>
  <si>
    <t>Riqualificazione della rete di illuminazione pubblica con corpi illuminati a led e con sistemi automatici di regolazione e telegestione energetica</t>
  </si>
  <si>
    <t>COMUNE DI LIMATOLA</t>
  </si>
  <si>
    <t>F27G18000030002</t>
  </si>
  <si>
    <t>Lavori di efficientamento energetico dell'impianto di pubblica illuminazione</t>
  </si>
  <si>
    <t>COMUNE DI NOCERA INFERIORE</t>
  </si>
  <si>
    <t>J37G18000060006</t>
  </si>
  <si>
    <t>Adozione di soluzioni tecnologiche per la rIduzione dei consumi energetici delle reti di illuminazione promuovendo installazione di sistemi automatici di regolazione</t>
  </si>
  <si>
    <t>COMUNE DI RAVISCANINA</t>
  </si>
  <si>
    <t>C17G18000070006</t>
  </si>
  <si>
    <t>Intervento di efficientamento energetico della rete di pubblica illuminazione Comunale</t>
  </si>
  <si>
    <t>COMUNE DI PIGNATARO MAGGIORE</t>
  </si>
  <si>
    <t>G43C18000100001</t>
  </si>
  <si>
    <t>Lavori di Messa in sicurezza impianto di pubblica illuminazione comunale</t>
  </si>
  <si>
    <t>COMUNE DI SAN MARCELLINO</t>
  </si>
  <si>
    <t>E37G18000070002</t>
  </si>
  <si>
    <t>Interventi di manutenzione straordinaria per l’efficientamento energetico sull’impianto di pubblica illuminazione comunale</t>
  </si>
  <si>
    <t>COMUNE DI SANT'ANGELO A CUPOLO</t>
  </si>
  <si>
    <t>I87G18000010006</t>
  </si>
  <si>
    <t>Lavori di efficientamento energetico impianti di pubblica illuminazione nel territorio comunale</t>
  </si>
  <si>
    <t>COMUNE DI SCAMPITELLA</t>
  </si>
  <si>
    <t>B28H18010870006</t>
  </si>
  <si>
    <t xml:space="preserve">Risparmio ed efficientamento energetico dell'illuminazione pubblica stradale comunale </t>
  </si>
  <si>
    <t>COMUNE DI TELESE TERME</t>
  </si>
  <si>
    <t>I24H18000010006</t>
  </si>
  <si>
    <t>Lavori di efficientamento energetico della pubblica illuminazione</t>
  </si>
  <si>
    <t>COMUNE DI TREVICO</t>
  </si>
  <si>
    <t>D87B15000480002</t>
  </si>
  <si>
    <t>COMUNE DI VALLATA</t>
  </si>
  <si>
    <t>F15E18000180002</t>
  </si>
  <si>
    <t>Lavori di adeguamento ed efficientamento energetico dell’impianto di pubblica illuminazione (tecnologia SMART) – I Stralcio</t>
  </si>
  <si>
    <t>COMUNE DI VILLAMAINA</t>
  </si>
  <si>
    <t>I47G17000030006</t>
  </si>
  <si>
    <t>Efficientamento energetico ed adeguamento dell’impianto di pubblica illuminazione con tecnologia smart 1° stralcio</t>
  </si>
  <si>
    <t>COMUNE DI STIO (SA)</t>
  </si>
  <si>
    <t>H72E23000140006</t>
  </si>
  <si>
    <t>Efficientamento e messa in sicurezza impianto pubblica illuminazione</t>
  </si>
  <si>
    <t>COMUNE DI LAURINO (SA)</t>
  </si>
  <si>
    <t>D49B19000060006</t>
  </si>
  <si>
    <t xml:space="preserve">Adeguamento ed efficientamento energetico impianto di pubblica illuminazione di Laurino capoluogo IV stralcio funzionale di completamento </t>
  </si>
  <si>
    <t>COMUNE DI META (NA)</t>
  </si>
  <si>
    <t>E32E23000180006</t>
  </si>
  <si>
    <t>Lavori di efficientamento energetico dell'impianto di pubblica illuminazione di Via C. Colombo, Via del Salvatore, Via G. Marconi</t>
  </si>
  <si>
    <t>COMUNE DI CAIAZZO (CE)</t>
  </si>
  <si>
    <t>B72E22044490002</t>
  </si>
  <si>
    <t>Lavori di riqualificazione, rifunzionalizzazione ed efficientamento energetico della pubblica illuminazione comunale</t>
  </si>
  <si>
    <t>C38H18000080002</t>
  </si>
  <si>
    <t>Efficientamento energetico riduzione consumi energetici impianto di pubblica illuminazione</t>
  </si>
  <si>
    <t>COMUNE DI SALVITELLE (SA)</t>
  </si>
  <si>
    <t>F61C19000170001</t>
  </si>
  <si>
    <t>Interventi di manutenzione straordinaria dell'impianto di pubblica illuminazione</t>
  </si>
  <si>
    <t>COMUNE DI POLLICA (SA)</t>
  </si>
  <si>
    <t>C52E23000170002</t>
  </si>
  <si>
    <t>Intervento di completamento dei lavori di efficientamento e riqualificazione della rete di pubblica illuminazione nel comune di Pollica - Loc. Acciaroli e Pioppi</t>
  </si>
  <si>
    <t>COMUNE DI AIELLO DEL SABATO (AV)</t>
  </si>
  <si>
    <t>F51D23000020009</t>
  </si>
  <si>
    <t>Efficientamento per la riduzione dei consumi energetici varie strade comunali</t>
  </si>
  <si>
    <t>COMUNE DI SAN CIPRIANO DI AVERSA (CE)</t>
  </si>
  <si>
    <t>J92E18000070006</t>
  </si>
  <si>
    <t>Lavori di riqualificazione della rete di illuminazione pubblica stradale con corpi illuminanti a led e sistemi automatici di regolazione, accensione e spegnimento dei punti luce, di telecontrollo/telegestione energetica della rete di illuminazione pubblica, di gestione del flusso luminoso, di rilevamento dei guasti</t>
  </si>
  <si>
    <t>COMUNE DI ALTAVILLA IRPINA (AV)</t>
  </si>
  <si>
    <t>F64H23000210008</t>
  </si>
  <si>
    <t>Intervento di riduzione dei consumi energetici attraverso l'efficientamento energetico della rete stradale di pubblica illuminazione</t>
  </si>
  <si>
    <t>COMUNE DI ROCCADASPIDE (SA)</t>
  </si>
  <si>
    <t>H42E23000140006</t>
  </si>
  <si>
    <t>Miglioramento della viabilità con contenimento del consumo energetico ed inquinamento luminoso dell'impianto di pubblica illuminazione</t>
  </si>
  <si>
    <t>COMUNE DI TORTORELLA (SA)</t>
  </si>
  <si>
    <t>J37G18000050002</t>
  </si>
  <si>
    <t>Interventi di efficientamento energetico e di adeguamento alle normative vigenti degli impianti di illuminazione pubblica</t>
  </si>
  <si>
    <t>COMUNE DI NOVI VELIA (SA)</t>
  </si>
  <si>
    <t>B58H18010590008</t>
  </si>
  <si>
    <t>Efficientamento energetico impianto di pubblica illuminazione</t>
  </si>
  <si>
    <t>COMUNE DI OTTATI (SA)</t>
  </si>
  <si>
    <t>D28H15000000008</t>
  </si>
  <si>
    <t>Lavori di riqualificazione energetica e adeguamento impianto di pubblica illuminazione - Stralcio funzionale</t>
  </si>
  <si>
    <t>COMUNE DI QUARTO (NA)</t>
  </si>
  <si>
    <t>G29J23000630002</t>
  </si>
  <si>
    <t>Intervento diffuso di efficientamento energetico pubblica illuminazione esistente su strade comunali</t>
  </si>
  <si>
    <t>COMUNE DI GIOI (SA)</t>
  </si>
  <si>
    <t>D92E21000350002</t>
  </si>
  <si>
    <t>Lavori di manutenzione straordinaria impianto di pubblica illuminazione Gioi capoluogo e frazione Cardile per riqualificazione ed efficientamento energetico della pubblica illuminazione</t>
  </si>
  <si>
    <t>COMUNE DI CASALETTO SPARTANO (SA)</t>
  </si>
  <si>
    <t>J68H18000330008</t>
  </si>
  <si>
    <t>Progetto di efficientamento energetico impianto di pubblica illuminazione</t>
  </si>
  <si>
    <t>COMUNE DI PROCIDA (NA)</t>
  </si>
  <si>
    <t>C92E23000170006</t>
  </si>
  <si>
    <t>Riqualificazione ed adeguamento funzionale di beni pubblici – interventi sulla rete di pubblica illuminazione finalizzati al miglioramento paesaggistico ed al risparmio energetico (I° lotto)</t>
  </si>
  <si>
    <t>COMUNE DI AGROPOLI (SA)</t>
  </si>
  <si>
    <t>I84H23000140008</t>
  </si>
  <si>
    <t>Riqualificazione energetica della pubblica illuminazione stradale con corpi illuminanti a led e sistemi automatici di regolazione - telecontrollo e telegestione del flusso luminoso</t>
  </si>
  <si>
    <t>COMUNE DI AQUARA (SA)</t>
  </si>
  <si>
    <t>H51D23000010002</t>
  </si>
  <si>
    <t>Lavori di adeguamento e messa in sicurezza degli
impianti di p.i. attraverso interventi di efficientamento energetico</t>
  </si>
  <si>
    <t>COMUNE DI CONTURSI TERME (SA)</t>
  </si>
  <si>
    <t>F71D23000070008</t>
  </si>
  <si>
    <t>Miglioramento della viabilità' con contenimento del consumo energetico ed inquinamento luminoso dell'impianto di pubblica
illuminazione del comune di contursi terme</t>
  </si>
  <si>
    <t>COMUNE DI LAURITO (SA)</t>
  </si>
  <si>
    <t>G58H18000100008</t>
  </si>
  <si>
    <t>Progetto esecutivo di riqualificazione della rete di illuminazione pubblica con corpi illuminanti a led e con sistemi automatici di regolazione e telegestione energetica</t>
  </si>
  <si>
    <t>COMUNE DI CASTEL SAN LORENZO (SA)</t>
  </si>
  <si>
    <t>C52E23000190002</t>
  </si>
  <si>
    <t>Miglioramento della viabilita' con contenimento del consumo energetico ed inquinamento luminoso dell'impianto di pubblica illuminazione - l.r. 12/02 - variante ss. 488 - scalinata noele - via campo sportivo</t>
  </si>
  <si>
    <t>COMUNE DI MONTECORICE (SA)</t>
  </si>
  <si>
    <t>E58H18000090006</t>
  </si>
  <si>
    <t>Intervento per il miglioramento dell’efficienza energetica e riqualificazione degli impianti di illuminazione pubblica con tecnologia a led</t>
  </si>
  <si>
    <t>COMUNE DI CICERLALE (SA)</t>
  </si>
  <si>
    <t>D34H23000450008</t>
  </si>
  <si>
    <t>Miglioramento della viabilita’ con contenimento del consumo energetico ed inquinamento luminoso dell’impianto di pubblica illuminazione loc. san felice”</t>
  </si>
  <si>
    <t>COMUNE DI PELLEZZANO (SA)</t>
  </si>
  <si>
    <t>C66I23003050003</t>
  </si>
  <si>
    <t>Lavori di riqualificazione energetica impianti di illuminazione pubblica finalizzata alla messa in sicurezza dei tratti stradali di via cap. v. pastore e s.p. 129</t>
  </si>
  <si>
    <t>COMUNE DI BELLIZZI (SA)</t>
  </si>
  <si>
    <t>E23G23000050006</t>
  </si>
  <si>
    <t>Lavori di efficientamento energetico e completamento impianto pubblica illuminazione in via antica con corpi illuminanti a tecnologia led</t>
  </si>
  <si>
    <t>COMUNE DI CARDITO (NA)</t>
  </si>
  <si>
    <t>I92E23000200002</t>
  </si>
  <si>
    <t>Realizzazione di un sistema di efficientamento energetico di pubblica illuminazione del territorio sul Comune di Cardito – LATO EST</t>
  </si>
  <si>
    <t>I92E23000210002</t>
  </si>
  <si>
    <t>Realizzazione di un sistema di efficientamento energetico di pubblica illuminazione del territorio sul Comune di Cardito – LATO OVEST</t>
  </si>
  <si>
    <t>COMUNE DI FUTANI (SA)</t>
  </si>
  <si>
    <t>Adeguamento, efficientamento e messa in sicurezza dell'impianto di pubblica illuminazione</t>
  </si>
  <si>
    <t>B42E23033160005</t>
  </si>
  <si>
    <t>Lavori di riqualificazione, rifunzionalizzazione ed efficientamento energetico della pubblica illuminazione strade comunali</t>
  </si>
  <si>
    <t>COMUNE DI MONTECORVINO PUGLIANO (SA)</t>
  </si>
  <si>
    <t>F69J23000120002</t>
  </si>
  <si>
    <t>Miglioramento della viabilità con contenimento del consumo energetico ed inquinamento luminoso dell'impianto di pubblica illuminazione - L.R. 12/02</t>
  </si>
  <si>
    <t>COMUNE DI OGLIASTRO CILENTO (SA)</t>
  </si>
  <si>
    <t>C61G23000150001</t>
  </si>
  <si>
    <t>Lavori di riqualificazione rifunzionalizzazione ed efficientamento energetico della pubblica illuminazione comunale</t>
  </si>
  <si>
    <t>COMUNE DI SAN MICHELE DI SERINO (AV)</t>
  </si>
  <si>
    <t>J72E23000030002</t>
  </si>
  <si>
    <t>Lavori di adeguamento normativo e di efficientamento energetico della pubblica illuminazione</t>
  </si>
  <si>
    <t>COMUNE DI CAPACCIO (SA)</t>
  </si>
  <si>
    <t>H44H23000190008</t>
  </si>
  <si>
    <t>Riqualificazione energetica della pubblica illuminazione stradale con corpi illuminanti a led e sistemi automatici di regolazione - telecontrollo etelegestione del flusso luminoso</t>
  </si>
  <si>
    <t>COMUNE DI TORCHIARA (SA)</t>
  </si>
  <si>
    <t>I93C18000150008</t>
  </si>
  <si>
    <t>Lavori di manutenzione, adeguamento, efficientamento energetico con introduzione del sistema automatico di telecontrollo e regolazione (smart city) e completamento dell’impianto di pubblica illuminazione di Torchiara</t>
  </si>
  <si>
    <t>COMUNE DI NOCERA INFERIORE (SA)</t>
  </si>
  <si>
    <t>J31D23000370006</t>
  </si>
  <si>
    <t>Riqualificazione della rete di illuminazione con led e con sistemi automatici di regolazione - lotto 2”</t>
  </si>
  <si>
    <t>COMUNE DI ALBANELLA (SA)</t>
  </si>
  <si>
    <t>D99J23000380002</t>
  </si>
  <si>
    <t>Miglioramento della viabilita' con contenimento del consumo energetico ed inquinamento luminoso dell'impianto di pubblica illuminazione</t>
  </si>
  <si>
    <t>COMUNE DI PERITO (SA)</t>
  </si>
  <si>
    <t>I82E23000150002</t>
  </si>
  <si>
    <t>Interventi di efficientamento energetico impianto di pubblica illuminazione comunale</t>
  </si>
  <si>
    <t>COMUNE DI SARNO (SA)</t>
  </si>
  <si>
    <t>I67H23002010006</t>
  </si>
  <si>
    <t>Lavori di riqualificazione energetica e ampliamento dell’impianto di pubblica illuminazione della vasca di raccolta acque e fango “tre valloni”.</t>
  </si>
  <si>
    <t>COMUNE DI MOSCHIANO (AV)</t>
  </si>
  <si>
    <t>E52E23000210002</t>
  </si>
  <si>
    <t>COMUNE DI TRENTINARA (SA)</t>
  </si>
  <si>
    <t>F52E23000210002</t>
  </si>
  <si>
    <t>Completamento dei lavori di efficientamento e riqualificazione della rete di pubblica illuminazione nel comune di Trentinara</t>
  </si>
  <si>
    <t>COMUNE DI BAIANO (AV)</t>
  </si>
  <si>
    <t>C52E23000270002</t>
  </si>
  <si>
    <t>Intervento di efficientamento energetico della pubblica illuminazione</t>
  </si>
  <si>
    <t>COMUNE DI REINO (BN)</t>
  </si>
  <si>
    <t>F26C22000100007</t>
  </si>
  <si>
    <t>Lavori di efficientamento energetico dell'illuminazione pubblica nel civico cimitero comunale, nel centro sportivo comunale e installazione di un impianto fotovoltaico</t>
  </si>
  <si>
    <t>COMUNE DI MAGLIANO VETERE (SA)</t>
  </si>
  <si>
    <t>E82E23000300002</t>
  </si>
  <si>
    <t>Lavori di efficientamento e riqualificazione della rete di pubblica illuminazione</t>
  </si>
  <si>
    <t>COMUNE DI GIFFONI SEI CASALI (SA)</t>
  </si>
  <si>
    <t>B72C23000630002</t>
  </si>
  <si>
    <t>Interventi di efficientamento energetico mediante realizzazione di impianto fotovoltaico a servizio della caserma dei carabinieri</t>
  </si>
  <si>
    <t>COMUNE DI LAUREANA CILENTO (SA)</t>
  </si>
  <si>
    <t>F38H18000110002</t>
  </si>
  <si>
    <t>Lavori di efficientamento energetico con riduzione dei consumi delle reti di illuminazione pubblica</t>
  </si>
  <si>
    <t>COMUNE DI MAIORI (SA)</t>
  </si>
  <si>
    <t>F94H23000240006</t>
  </si>
  <si>
    <t>Lavori straordinari di efficientamento energetico e riqualificazione dell’impianto comunale di pubblica illuminazione</t>
  </si>
  <si>
    <t>Strumento Finanziario per il sostegno agli investimenti produttivi in Campania, attuato con le modalità della procedura negoziale e con la partecipazione del FRI regionale di Cassa Depositi e Prestiti</t>
  </si>
  <si>
    <t>B21J22000210009</t>
  </si>
  <si>
    <t>Servizi digitali per i Trasporti - Intelligent Transport Systems (ITSC)</t>
  </si>
  <si>
    <t>Comune di Bacoli</t>
  </si>
  <si>
    <t>C86G20000420002</t>
  </si>
  <si>
    <t>Consolidamento corticale pendice e sistemazione sacala di accesso alla spiaggia del poggio</t>
  </si>
  <si>
    <t>Comune di MOIANO</t>
  </si>
  <si>
    <t>H43H20000110006</t>
  </si>
  <si>
    <t>Ripristino della strada comunale VARUSO e del ponte di attraversamento_FONDO EX FSUE_2018</t>
  </si>
  <si>
    <t>Provincia di Salerno</t>
  </si>
  <si>
    <t>H27H14002470006</t>
  </si>
  <si>
    <t>Lavori urgenti di messa in sicurezza, ripristino e consolidamento a seguito di dissesti e movimenti franosi sulla SP 18 b tra ROFRANO E SANZA– Interventi urgenti di protezione civile</t>
  </si>
  <si>
    <t>Comune di PESCO SANNITA</t>
  </si>
  <si>
    <t>I52J18000050005</t>
  </si>
  <si>
    <t>Lavori di sistemazione dell’assetto idrogeologico con opere di contenimento e di consolidamento dell’area comparto urbano C.U.1 del Rione Gescal del Comune di Pesco Sannita</t>
  </si>
  <si>
    <t>Comune di REINO</t>
  </si>
  <si>
    <t>F27H19004220006</t>
  </si>
  <si>
    <t>“Lavori di sistemazione idrogeologica e ripristino dissesti sulla viabilità comunale alla località Petrara e Taverna del ponte”</t>
  </si>
  <si>
    <t>D28C10000360001</t>
  </si>
  <si>
    <t>Lavori di messa in sicurezza dell'area sottostante il centro abitato in località Cuozzi-Pisciariello - Comune di Buonalbergo</t>
  </si>
  <si>
    <t>Comune di Campagna</t>
  </si>
  <si>
    <t>G12J12000090002</t>
  </si>
  <si>
    <t>Risanamento idrogeologico del costone roccioso prospiciente la strada provinciale nel territorio di Campagna</t>
  </si>
  <si>
    <t>Comune di Salerno</t>
  </si>
  <si>
    <t>I53B12000270006</t>
  </si>
  <si>
    <t>Difesa,  riqualificazione  e  valorizzazione  della  costa  –  Ambito  3  –  II  stralcio  –  1°  lotto  -  Opere  di  difesa  della  costa  del  Comune  di  Salerno,  del  tratto  di  circa  1.1  km  compreso  da  località  Torre  Angellara  al  Porto  Marina  d’Arechi</t>
  </si>
  <si>
    <t>Comune di Carbonara di Nola</t>
  </si>
  <si>
    <t>E85J12000170001</t>
  </si>
  <si>
    <t>SISTEMAZIONE IDROGEOLOGICA DEL RETICOLO IDROGRAFICO NEL COMUNE DI CARBONARA DI NOLA.</t>
  </si>
  <si>
    <t xml:space="preserve">Comune di Torre Orsaia </t>
  </si>
  <si>
    <t>F22J11000220003</t>
  </si>
  <si>
    <t>Risanamento idrogeologico aree in frana, Via del Mare Rione San Giovanni</t>
  </si>
  <si>
    <t>Comunità Montana Titerno e Alto Tammaro</t>
  </si>
  <si>
    <t>G56B04000020009</t>
  </si>
  <si>
    <t>Sistemazione idraulico-forestale Borgo rurale Cerracchito</t>
  </si>
  <si>
    <t>Comune di TORRIONI</t>
  </si>
  <si>
    <t>C72H18000240006</t>
  </si>
  <si>
    <t>Risanamento e sistemazione idrogeologica ed ambientale nel Comune di Torrioni</t>
  </si>
  <si>
    <t>Comune di SUMMONTE</t>
  </si>
  <si>
    <t>H17H20004760002</t>
  </si>
  <si>
    <t>Sistemazione idraulica torrente Toppole da via Fontanelle a via Marroni-Starze</t>
  </si>
  <si>
    <t>F21H13000510003</t>
  </si>
  <si>
    <t xml:space="preserve">LAVORI DI MANUTENZIONE IDRAULICA.MONTECALVO IRPINO - PROVINCIA DI AVELLINO </t>
  </si>
  <si>
    <t>Comune di SAN POTITO SANNITICO</t>
  </si>
  <si>
    <t>D63H20000200002</t>
  </si>
  <si>
    <t>Sistemazione idrogeologica territorio comunale - Terzo lotto funzionale</t>
  </si>
  <si>
    <t>Comune di PADULI</t>
  </si>
  <si>
    <t>B95J20000190002</t>
  </si>
  <si>
    <t>Lavori di sistemazione  idraulico forestale dell'alveo e delle sponde del torrente  Cantariello</t>
  </si>
  <si>
    <t>Comune di Bucciano</t>
  </si>
  <si>
    <t>F15D05000030002</t>
  </si>
  <si>
    <t>RISANAMENTO E SISTEMAZIONE IDROGEOLOGICA DEL VALLONE VISCARDI</t>
  </si>
  <si>
    <t>Comune di Circello</t>
  </si>
  <si>
    <t>G64H15000280001</t>
  </si>
  <si>
    <t>RIDUZIONE DEL RISCHIO IDROGEOLOGICO IN LOCALITA' MONTEFREDDO_COMUNE DI CIRCELLO</t>
  </si>
  <si>
    <t>Autorità di Bacino dell'Appenino Meridionale</t>
  </si>
  <si>
    <t>D21B20000230006</t>
  </si>
  <si>
    <t>Programma tecnico operativo e temporale per la gestione del rischio idrogeologico nel Comune di Minori</t>
  </si>
  <si>
    <t>Comune di CASALETTO SPARTANO</t>
  </si>
  <si>
    <t>J64H16000030002</t>
  </si>
  <si>
    <t>Lavori consolidamento costone roccioso strada comunale Pateddo - S. Domenico</t>
  </si>
  <si>
    <t>Comune di Somma Vesuviana</t>
  </si>
  <si>
    <t>D92D20000000006</t>
  </si>
  <si>
    <t>MANUTENZIONE ALVEI SANTA MARIA DEL POZZO, FOSSA DEI LEONI E MACEDONIA-COSTANTINOPOLI_COMUNE DI SOMMA VESUVIANA</t>
  </si>
  <si>
    <t>Comune di TAURANO</t>
  </si>
  <si>
    <t>I23H09000070002</t>
  </si>
  <si>
    <t>Sistemazione idraulico forestale dell'Alveo Pantanella</t>
  </si>
  <si>
    <t>D25B16000030001</t>
  </si>
  <si>
    <t xml:space="preserve">LAVORI DI COMPLETAMENTO E MIGLIORAMENTO DELLE CARATTERISTICHE DI STABILITÀ E DI SICUREZZA DELL'AREA </t>
  </si>
  <si>
    <t>Comune di CASTELVETERE SUL CALORE</t>
  </si>
  <si>
    <t>E15I15000270005</t>
  </si>
  <si>
    <t>Risanamento idrogeologico in località Cervinara - Campoloprisi</t>
  </si>
  <si>
    <t>Comune di MINORI</t>
  </si>
  <si>
    <t>B21E15000260001</t>
  </si>
  <si>
    <t>Intervento di urgenza per la rimozione di accumuli di materiale terroso, detriti e vegetazione rilevati nelle aste torrentizie Sambuco – Rheginna Minor, S.Caterina, Petrito Annunziata Tuscarano- Intervento B1: deviazione del Torrente Tuscarano</t>
  </si>
  <si>
    <t>I97D18000470007</t>
  </si>
  <si>
    <t>Lavori di completamento sistemazione idraulico forestale del Vallone Acquasanta di Torchiara</t>
  </si>
  <si>
    <t>Comune di Tocco Caudio</t>
  </si>
  <si>
    <t>C36J16000030005</t>
  </si>
  <si>
    <t>SISTEMAZIONE ASTA TORRENTIZIA IN LOCALITA' MAIONE E CONSOLIDAMENTO VERSANTI</t>
  </si>
  <si>
    <t>Comune di Teggiano</t>
  </si>
  <si>
    <t>D83H20000190008</t>
  </si>
  <si>
    <t>Sistemazione idraulico-forestale del torrente Bucana e a monte del ponte S. Salvatore</t>
  </si>
  <si>
    <t>Comune di BASELICE</t>
  </si>
  <si>
    <t>C75J15000000002</t>
  </si>
  <si>
    <t>Sistemazione idrogeologica area Conca – Vallone del Confine - ripristino funz. S.C. Toppo Clemente</t>
  </si>
  <si>
    <t>Comune di Fontanarosa</t>
  </si>
  <si>
    <t>C19D11000560002</t>
  </si>
  <si>
    <t>SISTEMAZIONE IDRAULICO FORESTALE DEL VALLONE "SAN PIETRO- SAN BARBATO"</t>
  </si>
  <si>
    <t>Comune di SAN NICOLA BARONIA</t>
  </si>
  <si>
    <t>B84J11000040002</t>
  </si>
  <si>
    <t xml:space="preserve">Lavori di sistemazione idraulico forestale di aree a rischio di instabilità idrogeologica </t>
  </si>
  <si>
    <t>Comune di Fragneto L'Abate</t>
  </si>
  <si>
    <t>C67H13001600006</t>
  </si>
  <si>
    <t xml:space="preserve">DIP 53 - DGR 40/14 - Messa in sicurezza della viabilità comunale </t>
  </si>
  <si>
    <t>Consorzio di Bonifica Integrale Comprensorio Sarno</t>
  </si>
  <si>
    <t>I88H21000080006</t>
  </si>
  <si>
    <t>Lavori di messa in sicurezza via Zara - Scafati</t>
  </si>
  <si>
    <t>SMA Campania SpA</t>
  </si>
  <si>
    <t>F22E23000260006</t>
  </si>
  <si>
    <t>Realizzazione barriera galleggiante nel sito provvisorio a monte dello sfioro dell'Alveo Comune Nocerino nel Rio Sguazzatorio</t>
  </si>
  <si>
    <t>I39B14000020009</t>
  </si>
  <si>
    <t>Finanziamento a sostegno dell'attuazione del  Piano comunale per la raccolta differenziata</t>
  </si>
  <si>
    <t>Comune di Puglianello</t>
  </si>
  <si>
    <t>G15F13000100006</t>
  </si>
  <si>
    <t>Realizzazione di una piattaforma/isola ecologica alla località Viscardi</t>
  </si>
  <si>
    <t>Comune di Colle Sannita</t>
  </si>
  <si>
    <t>D77H14000460008</t>
  </si>
  <si>
    <t>Realizzazione del centro di raccolta comunale</t>
  </si>
  <si>
    <t>G61B14000100003</t>
  </si>
  <si>
    <t>Lavori di ampliamento del centro di raccolta comunale</t>
  </si>
  <si>
    <t>Comune di Buccino</t>
  </si>
  <si>
    <t>B51J09000000002</t>
  </si>
  <si>
    <t>B66G17000270001</t>
  </si>
  <si>
    <t>Progetto operativo per l'incremento della raccolta differenziata dei rifiuti urbani ai sensi della lettera a) art. 45 L. R. 14/2016 - Programma Straordinario - Fornitura di attrezzature a supporto della raccolta differenziata per n. 23 Comuni</t>
  </si>
  <si>
    <t>B69I22001310007</t>
  </si>
  <si>
    <t>Progetto di sviluppo della Raccolta Differenziata porta a porta nella VI Municipalità del Comune di Napoli</t>
  </si>
  <si>
    <t>Comune di Apollosa</t>
  </si>
  <si>
    <t>J42H18000190002</t>
  </si>
  <si>
    <t>Caratterizzazione e analisi di rischio Discarica Comunale loc.
Calione</t>
  </si>
  <si>
    <t>Comune di ASCEA</t>
  </si>
  <si>
    <t>D67B15000020006</t>
  </si>
  <si>
    <t>Bonifica e messa in sicurezza della ex discarica comunale - S. Maria Portaroba</t>
  </si>
  <si>
    <t>Comune di Auletta</t>
  </si>
  <si>
    <t>J91I15000010008</t>
  </si>
  <si>
    <t>Caratterizzazione della ex discarica comunale loc Ponte Stiddi</t>
  </si>
  <si>
    <t>Comune di CAMPOLI DEL MONTE TABURNO</t>
  </si>
  <si>
    <t>G59J15000460002</t>
  </si>
  <si>
    <t>Bonifica discarica comunale loc. Santa Maria</t>
  </si>
  <si>
    <t>Comune di CANNALONGA</t>
  </si>
  <si>
    <t>H31E13000310002</t>
  </si>
  <si>
    <t>Interventi di bonifica, messa in sicurezza e/o
sistemazione della discarica comunale di rifiuti solidi urbani loc.  Vallone del Carmine</t>
  </si>
  <si>
    <t>Comune di MONTESARCHIO</t>
  </si>
  <si>
    <t>C79J10000260006</t>
  </si>
  <si>
    <t>Bonifica e messa in sicurezza definitiva in loc. Tora Badia</t>
  </si>
  <si>
    <t>COMUNE DI PAUPISI</t>
  </si>
  <si>
    <t>E41E16000330009</t>
  </si>
  <si>
    <t>Caratterizzazione della ex discarica comunale loc Magardi</t>
  </si>
  <si>
    <t>Comune di San Lorenzo Maggiore</t>
  </si>
  <si>
    <t>H89J21009320002</t>
  </si>
  <si>
    <t>Caratterizzazione e analisi di rischio Discarica comunale Loc. Laurete</t>
  </si>
  <si>
    <t>Comune di Senerchia</t>
  </si>
  <si>
    <t>C36C22000140002</t>
  </si>
  <si>
    <t>Caratterizzazione e analisi di rischio Discarica comunale Loc. Contrada Arenaccia</t>
  </si>
  <si>
    <t>COMUNE DI TAURASI</t>
  </si>
  <si>
    <t>I36J14000760006</t>
  </si>
  <si>
    <t>Bonifica e messa in sicurezza dell'ex discarica comunale loc.Contrada Estrecine</t>
  </si>
  <si>
    <t>Comune di Telese Terme</t>
  </si>
  <si>
    <t>I22C21000130006</t>
  </si>
  <si>
    <t>Caratterizzazione discarica comunale</t>
  </si>
  <si>
    <t>Risanamento ambientale corpi idrici delle aree interne - Lotto funzionale provincia di Avellino</t>
  </si>
  <si>
    <t>Comune di Montella</t>
  </si>
  <si>
    <t>I76D14000030002</t>
  </si>
  <si>
    <t>Nuovo depuratore Stratola-Realiz Collettore -Ponte delle Ferrere-Baruso-Stratola</t>
  </si>
  <si>
    <t>Comune di Nola</t>
  </si>
  <si>
    <t>D77H14000000002</t>
  </si>
  <si>
    <t>Lavori ampliamento sistemazione rete fognaria cittadina sistema depurativo_Nola</t>
  </si>
  <si>
    <t>J13E14000030002</t>
  </si>
  <si>
    <t xml:space="preserve">Lavori di rifunzionalizzazione dell'acquedotto comunale ( reti di adduzione e reti di distribuzione interna) finalizzati al risparmio idrico </t>
  </si>
  <si>
    <t>Comune di Santa Maria Capua Vetere</t>
  </si>
  <si>
    <t>F97B16000250008</t>
  </si>
  <si>
    <t>Costruzione di una condotta idrica a servizio della Casa Circondariale di Santa Maria Capua Vetere e delle Aule Bunker</t>
  </si>
  <si>
    <t>Comune di Sant'Angelo di Alife</t>
  </si>
  <si>
    <t>I31H14000000002</t>
  </si>
  <si>
    <t>Lavori di captazione sorgenti ed annesse rete idrica - Primo Lotto</t>
  </si>
  <si>
    <t>Comune di Torrecuso</t>
  </si>
  <si>
    <t>D45E18000090008</t>
  </si>
  <si>
    <t>Lavori di completamento opere di urbanizzazione a servizio area P.l.P. – serbatoio idrico e impianto fognario</t>
  </si>
  <si>
    <t>Completamento GP FESR 07/13 - Risanamento ambientale dei corpi idrici superficiali della Provincia di Salerno - Comparto attuativo 1 - Area Bussento Importo</t>
  </si>
  <si>
    <t>Comparto attuativo n. 6 - Area Regina maior (Ambito 6) - Comuni di Maiori, Minori - "Risanamento ambientale dei corpi idrici superficiali della Provincia di Salerno</t>
  </si>
  <si>
    <t xml:space="preserve">Provincia di Salerno </t>
  </si>
  <si>
    <t>Comparto attuativo n.2 - Area Calore, Testene, Alento (Ambito 2) - "Risanamento ambientale dei corpi idrici superficiali della Provincia di Salerno"</t>
  </si>
  <si>
    <t>Comparto attuativo n.3 -Area Dragone (Ambito 3) - "Risanamento dei corpi idrici superficiali  della Provincia di Salerno"</t>
  </si>
  <si>
    <t>Comparto attuativo n.4 Area Fiumarello, Lambro, Mingardo (Ambito 4) - "Risanamento ambientale dei corpi idrici superficiali della Provincia di Salerno"</t>
  </si>
  <si>
    <t>Comparto attuativo n.5 - Area Irno, picentino, tusciano  (ambito 5) - "risanamento ambientale dei corpi idrici superficiali della provincia di Salerno</t>
  </si>
  <si>
    <t>Comparto attuativo n. 6 bis - Area Regina Maior (Ambito 6) - Comuni di Cetara - Tramonti - "Risanamento ambientale dei corpi idrici superficiali della Provincia di Salerno"</t>
  </si>
  <si>
    <t>Risanamento ambientale dei corpi idrici superficiali della provincia di Salerno• Comparto Attuativo n. 7 - Area Solofrana Bonea (Ambito 7)</t>
  </si>
  <si>
    <t>"Risanamento ambientale dei corpi idrici superficiali della Provincia di Salerno" Comparto Attuativo n.8 - Area Tanagro/Sele (Ambito 8)</t>
  </si>
  <si>
    <t>B87H12001940006</t>
  </si>
  <si>
    <t>Risanamento ambientale e valorizzazione Regi Lagni</t>
  </si>
  <si>
    <t>Comune di Capaccio</t>
  </si>
  <si>
    <t>H42I12000140001</t>
  </si>
  <si>
    <t>Adeguamento impianto di depurazione località Varolato - Beneficiario Comune di Capaccio</t>
  </si>
  <si>
    <t>H43J12000180001</t>
  </si>
  <si>
    <t>Completamento ed adeguamento rete fognaria comunale</t>
  </si>
  <si>
    <t>B99D13000250002</t>
  </si>
  <si>
    <t>Rifunzionalizzazione delle reti fognarie del capoluogo e delle frazioni Palinuro e Foria</t>
  </si>
  <si>
    <t xml:space="preserve">GORI SpA </t>
  </si>
  <si>
    <t>J36D09000000001</t>
  </si>
  <si>
    <t xml:space="preserve">CAMCA02-NA02-ATO3 - Adeguamento funzionale e completamento del sistema fognario del Comune di Ercolano - Stazione di sollevamento di Via Macello collegamento galleria vesuviana ed opere necessarie. Beneficiario GORI S.p.A. </t>
  </si>
  <si>
    <t>Foiano di Val Fortore</t>
  </si>
  <si>
    <t>B41B20001000002</t>
  </si>
  <si>
    <t>Opere di completamento serbatoio idrico località Iardino</t>
  </si>
  <si>
    <t>G.O.R.I.  S.P.A.</t>
  </si>
  <si>
    <t>H19J20001830002</t>
  </si>
  <si>
    <t>Comprensorio depurativo Alto Sarno – Impianto di depurazione di Mercato San Severino – Località COSTA. Interventi per il controllo delle emissioni in atmosfera e il miglioramento della linea fanghi dell’impianto di depurazione</t>
  </si>
  <si>
    <t>B65G18000120006</t>
  </si>
  <si>
    <t>Interventi necessari al contenimento delle emissioni in atmosfera provenienti dall'impianto di depurazione di Solofra</t>
  </si>
  <si>
    <t>San Giorgio del Sannio</t>
  </si>
  <si>
    <t>H46H19000140002</t>
  </si>
  <si>
    <t xml:space="preserve">Realizzazione di un serbatoio idrico nella località Toppa </t>
  </si>
  <si>
    <t>H71D23000040002</t>
  </si>
  <si>
    <t>COMUNE DI VICO EQUENSE –REALIZZAZIONE RETE FOGNARIA LOCALITÀ MONTE FAITO</t>
  </si>
  <si>
    <t xml:space="preserve">Comune di Contursi Terme </t>
  </si>
  <si>
    <t>F78B23000840007</t>
  </si>
  <si>
    <t xml:space="preserve">Depuratore comunale alla località "Bagni" </t>
  </si>
  <si>
    <t>F78B23000830007</t>
  </si>
  <si>
    <t>Depuratore comunale alla località "Fontanelle”</t>
  </si>
  <si>
    <t>H51D22000190002</t>
  </si>
  <si>
    <t xml:space="preserve">“Comprensorio depurativo Area Nolana - interventi per la distrettualizzazione e il completamento degli schemi fognari comunali e dei sistemi fognari comprensoriali finalizzati ad incrementare la resilienza delle infrastrutture e la riduzione dei fenomeni di allagamento - lotto 2 - Stralcio A” </t>
  </si>
  <si>
    <t>H18B22000330002</t>
  </si>
  <si>
    <t>Interventi di manutenzione straordinaria del collettore comprensoriale di Punta Gradelle nel tratto di attraversamento dell'Alveo Lavinola</t>
  </si>
  <si>
    <t>H61D21000240002</t>
  </si>
  <si>
    <t>Interventi Di Sistemazione Idraulica Alveo Strada Patacca</t>
  </si>
  <si>
    <t>D96D13000000003</t>
  </si>
  <si>
    <t>Lavori di adeguamento impianto di depurazione Marinella</t>
  </si>
  <si>
    <t>Comune di Baia e Latina</t>
  </si>
  <si>
    <t>J48H18000260002</t>
  </si>
  <si>
    <t>Razionalizzazione e completamento della rete fognaria del territorio comunale - ex  Lotto Caserta</t>
  </si>
  <si>
    <t>Comune di Dragoni</t>
  </si>
  <si>
    <t>C41D12000050002</t>
  </si>
  <si>
    <t>Riqualificazione e risanamento ambientale mendiante il potenziamento, completamento e adeguamento dei collettori fognari e dell'impianto di depurazione - ex Lotto Caserta</t>
  </si>
  <si>
    <t>Comune di Fontegreca</t>
  </si>
  <si>
    <t>D52B18000270006</t>
  </si>
  <si>
    <t>Risanamento ambientale mediante il completamento e adeguamento della rete fognaria comunale e degli impianti di depurazione - ex Lotto Caserta</t>
  </si>
  <si>
    <t>E22G12000120002</t>
  </si>
  <si>
    <t>Progetto di risanamento ambientale mediante il completamento della rete fognaria della zona Nord/Est - ex Lotto Caserta</t>
  </si>
  <si>
    <t>Comune di Pietravairano</t>
  </si>
  <si>
    <t>F35E18000180008</t>
  </si>
  <si>
    <t>Risanamento ambientale mediante adeguamento potenziamento e completamento della rete fognaria comunale dell'impianto di depurazione - ex Lotto Caserta</t>
  </si>
  <si>
    <t>B96J15002000002</t>
  </si>
  <si>
    <t>Rifunzionalizzazione reti fognarie in Centola capoluogo e frazioni-II lotto</t>
  </si>
  <si>
    <t>B61B11001430006</t>
  </si>
  <si>
    <t>GP Napoli est e3.2 Rifunzionalizzazione sistema fognario Volla *</t>
  </si>
  <si>
    <t>Comune di Pozzuoli</t>
  </si>
  <si>
    <t>B83J12000240008</t>
  </si>
  <si>
    <t>Risanamento ambientale dei laghi dei Campi Flegrei</t>
  </si>
  <si>
    <t>H41E16000310002</t>
  </si>
  <si>
    <t>Lavori di  somma urgenza per il ripristino della condotta sottomarina di scarico del Comune di Capaccio</t>
  </si>
  <si>
    <t>GORI SpA</t>
  </si>
  <si>
    <t>H51B20000420001</t>
  </si>
  <si>
    <t>Collettore Comprensoriale Medio Sarno Sub 2 - completamento collettori</t>
  </si>
  <si>
    <t>H31B20000820002</t>
  </si>
  <si>
    <t>Collettore Comprensoriale Medio Sarno Sub 3 - completamento collettori</t>
  </si>
  <si>
    <t>H31B20000810002</t>
  </si>
  <si>
    <t>Opere di completamento della rete fognaria del Comune di San Valentino Torio</t>
  </si>
  <si>
    <t>H39J20001500002</t>
  </si>
  <si>
    <t>Comune Boscotrecase, Casola, Lettere, Pimonte, S. Maria la Carità, Trecase, Corbara, Pompei, S. Marzano sul Sarno, Sant'Egidio Monte Albino, Castel San Giorgio - Progetto di aggiornamento dati e normalizzazione utenze”</t>
  </si>
  <si>
    <t>H31B21010270002</t>
  </si>
  <si>
    <t>Int.7308 - Comune di Nocera Inferiore completamento della rete fognaria - 1° lotto – Stralcio B</t>
  </si>
  <si>
    <t>H41B20001110002</t>
  </si>
  <si>
    <t>Rete interna Pagani – Progetto di completamento rete, aggiornamento dati e normalizzazione utenze</t>
  </si>
  <si>
    <t>H49J20002020002</t>
  </si>
  <si>
    <t>Impianto di depurazione Nocera Superiore – Progetto di adeguamento</t>
  </si>
  <si>
    <t>B68I12000890003</t>
  </si>
  <si>
    <t>GP UNESCO. Intervento n. 4: Insula del Duomo</t>
  </si>
  <si>
    <t>B68I12000950003</t>
  </si>
  <si>
    <t>UNESCO - Intervento n.5 : Complesso di Santa Maria della Colonna</t>
  </si>
  <si>
    <t>B68I12000870003</t>
  </si>
  <si>
    <t>UNESCO - Intervento n.8 : Complesso  di San Paolo Maggiore</t>
  </si>
  <si>
    <t>B68I12000940003</t>
  </si>
  <si>
    <t>UNESCO - Intervento n.11 : Complesso  di  Santa Maria Maggiore - Cappella Pontaniana</t>
  </si>
  <si>
    <t>B68I12000910003</t>
  </si>
  <si>
    <t>UNESCO - Intervento n.14 : Chiesa di San Pietro Martire</t>
  </si>
  <si>
    <t>B67E12000250006</t>
  </si>
  <si>
    <t>UNESCO - Intervento n.12 : Chiesa di San Pietro a Maiella</t>
  </si>
  <si>
    <t>B68I14000010006</t>
  </si>
  <si>
    <t>UNESCO - Intervento n.15 : Chiesa di Santa Croce al Mercato</t>
  </si>
  <si>
    <t>B68I12001020006</t>
  </si>
  <si>
    <t>UNESCO - Intervento n.19 : Chiesa S.S. Cosma e Damiano.</t>
  </si>
  <si>
    <t>B68I12000880003</t>
  </si>
  <si>
    <t>UNESCO - Intervento n.21 : Cappella Pignatelli</t>
  </si>
  <si>
    <t>B62C12000090006</t>
  </si>
  <si>
    <t>GP UNESCO - Intervento n. 26: Riqualificazione spazi urbani. Lotto II</t>
  </si>
  <si>
    <t>B68I12001000006</t>
  </si>
  <si>
    <t>UNESCO. Intervento n. 1: Murazione Aragonese in loc. Porta Capuana</t>
  </si>
  <si>
    <t>B68I12000930003</t>
  </si>
  <si>
    <t>UNESCO - Intervento n.10 : Complesso di SS. Severino e Sossio</t>
  </si>
  <si>
    <t>J22E13000000006</t>
  </si>
  <si>
    <t>Patrimonio In rete</t>
  </si>
  <si>
    <t>Comune di Morra de Sanctis (AV)</t>
  </si>
  <si>
    <t>D49G13002080006</t>
  </si>
  <si>
    <t xml:space="preserve">Potenziamento e implementazione di servizi innovativi finalizzati a promuovere e a migliorare la conoscenza e la fruibilità del sistema castelli di storia manieri, musei e recettività di pregio e messa a sistema del patrimonio storico/culturale/archeologico ed enogastronomico del contesto di riferimento </t>
  </si>
  <si>
    <t>D46G13002900006</t>
  </si>
  <si>
    <t xml:space="preserve">Adeguamento dei servizi di accoglienza e  di supporto alla fruizione del patrimonio culturale </t>
  </si>
  <si>
    <t>J12C14000080002</t>
  </si>
  <si>
    <t>Parco naturalistico Archeologico Regionale del Castello di San Severino. Completamento Interventi finalizzati alla fruizione turistico-culturale</t>
  </si>
  <si>
    <t>Comune di Casamicciola Terme</t>
  </si>
  <si>
    <t>G36G14000030006</t>
  </si>
  <si>
    <t>Lavori di recupero di volumi in ampliamento del complesso monumentale dell'ex osservatorio geofisico di casamicciola terme - primo lotto</t>
  </si>
  <si>
    <t>Arcidiocesi di Sant'Angelo dei Lombardi- Conza- Nusco-Bisaccia</t>
  </si>
  <si>
    <t>B76J20001620002</t>
  </si>
  <si>
    <t>Museo e Archivio Storico Diocesano</t>
  </si>
  <si>
    <t>Arcidiocesi di Sant'Angelo dei Lombardi - Conza - Nusco- Bisaccia</t>
  </si>
  <si>
    <t>B66J20001490002</t>
  </si>
  <si>
    <t>Completamento, restauro ed adeguamento funzionale dell'Abbazia del Goleto</t>
  </si>
  <si>
    <t xml:space="preserve"> Comune di Castelfranci</t>
  </si>
  <si>
    <t>D92I19000260002</t>
  </si>
  <si>
    <t>Completamento Palazzo Palmieri - Museo Arte del Vino e della Viticultura (MAVV)</t>
  </si>
  <si>
    <t>ENTE AUTONOMO GIFFONI EXPERINCE</t>
  </si>
  <si>
    <t>E89D18000060002</t>
  </si>
  <si>
    <t>Giffoni Experience 2018</t>
  </si>
  <si>
    <t>E89G18000130002</t>
  </si>
  <si>
    <t xml:space="preserve">Giffoni Experience 2018 - Sound &amp; Vision </t>
  </si>
  <si>
    <t>E89J17000190002</t>
  </si>
  <si>
    <t>Giffoni Film Festival” 46° edizione - annualità 2017</t>
  </si>
  <si>
    <t>E89D16000170003</t>
  </si>
  <si>
    <t xml:space="preserve">GIFFONI EXPERIENCE 2016-2017 </t>
  </si>
  <si>
    <t>Comune di Gragnano</t>
  </si>
  <si>
    <t>B12C14000090006</t>
  </si>
  <si>
    <t>Restauro conservativo di alcuni mulini di proprieta' comunale ubicati nella Valle 
dei Mulini</t>
  </si>
  <si>
    <t>B19J14006530006</t>
  </si>
  <si>
    <t>"Recupero mediante interventi di restauro conservativo dei locali ex macello e delle aree di
pertinenza, di propieta' comunale"</t>
  </si>
  <si>
    <t>Comune di Agropoli</t>
  </si>
  <si>
    <t>I82I16000090006</t>
  </si>
  <si>
    <t>Restauro- riqualificazione recupero e risanamento conservativo del 
castello</t>
  </si>
  <si>
    <t xml:space="preserve">Comune di Mirabella Eclano </t>
  </si>
  <si>
    <t>E96J17000110002</t>
  </si>
  <si>
    <t>Parco Fluviale del Calore</t>
  </si>
  <si>
    <t>Comune di Sorrento</t>
  </si>
  <si>
    <t>E14H16000890004</t>
  </si>
  <si>
    <t>Realizzazione del Parco Agricolo Archeologico della punta del Capo di Sorrento</t>
  </si>
  <si>
    <t>B85I19000030002</t>
  </si>
  <si>
    <t>Intervento di promozione e valorizzazione del patrimonio culturale - Completamento del complesso monumentale "Toledo" con rifunzionalizzazione dell'ex cinema.</t>
  </si>
  <si>
    <t>Agenzia Regionale per La Promozione del Turismo della Campania</t>
  </si>
  <si>
    <t>I69D20000100006</t>
  </si>
  <si>
    <t>Servizi integrati di rilancio del turismo coordinati con le infrastrutture di trasporto</t>
  </si>
  <si>
    <t>Comune di Santa croce del sannio</t>
  </si>
  <si>
    <t>G51J21000150008</t>
  </si>
  <si>
    <t>9.3 Piano di valorizzazione per la qualificazione/caratterizzazione della Fiera di Morcone come Fiera specializzata del settore Agricolo</t>
  </si>
  <si>
    <t>G62C21000230008</t>
  </si>
  <si>
    <t>7.1 Piano di promozione e gestione per il recupero, la fruizione e la valorizzazione del patrimonio immobiliare urbano, ai fini di rigenerazione urbana e di attrazione di nuova residenzialità – Modello ed Azione Pilota</t>
  </si>
  <si>
    <t>G23I21000000008</t>
  </si>
  <si>
    <t>10.1 Piano di promozione e gestione per il recupero, la fruizione e la valorizzazione del Polo Turistico Montano del Matese – Modello ed Azione pilota</t>
  </si>
  <si>
    <t>G43I21000000008</t>
  </si>
  <si>
    <t>10.2 Piano di promozione e gestione per il recupero, la fruizione e la valorizzazione del Parco Ambientale del Tammaro – Modello ed Azione Pilota</t>
  </si>
  <si>
    <t>G66F21000010008</t>
  </si>
  <si>
    <t>10.3 Piano di valorizzazione per il riuso di un immobile di particolare valore storico e culturale per fini di empowerment sociale-collettivo</t>
  </si>
  <si>
    <t>G62I21000000008</t>
  </si>
  <si>
    <t>10.4 Destination Management Organization (DMO) e Piano di promozione e Comunicazione dell’Area</t>
  </si>
  <si>
    <t>Comune di Fisciano</t>
  </si>
  <si>
    <t>D41B18001360002</t>
  </si>
  <si>
    <t>Intervento di riqualificazione ai fini del recupero, messa in sicurezza del Santuario San Michele Arcangelo di Basso</t>
  </si>
  <si>
    <t>Comune di Piaggine</t>
  </si>
  <si>
    <t>G21J18000060002</t>
  </si>
  <si>
    <t>Riqualificazione e messa in sicurezza Santuario Madonna del Monte Vivo</t>
  </si>
  <si>
    <t>Comune di Cellole</t>
  </si>
  <si>
    <t>J14E21000290002</t>
  </si>
  <si>
    <t>Progetto di riqualificazione, messa in sicurezza e miglioramento funzionale del Santuario Diocesano "Maria SS di Costantinopoli, Madre dei sofferenti" già Chiesa di San Marco, in Cellole</t>
  </si>
  <si>
    <t>Padri Dehoniani - Casa religiosa di Sant'Antonio Abate II</t>
  </si>
  <si>
    <t>J45F18000620002</t>
  </si>
  <si>
    <t>Sant'Antonio Abate, Santuario Gesù Bambino. The evangelical model of the SdD Maddalena Fezza</t>
  </si>
  <si>
    <t>Parrocchia del SS. Rosario in Foiano di Val Fortore (BN)</t>
  </si>
  <si>
    <t>I45F18002130002</t>
  </si>
  <si>
    <t>Intervento di riqualificazione funzionale mediante restauro e risanamento conservativo e messa in sicurezza con FRCM del Santuario della Madonna del Gualdo e di San Giovanni Eremita</t>
  </si>
  <si>
    <t xml:space="preserve">RFI </t>
  </si>
  <si>
    <t>J24J17000020001</t>
  </si>
  <si>
    <t>“Elettrificazione, velocizzazione ed ammodernamento dell’infrastruttura ferroviaria esistente Linea Salerno – Mercato San Severino – Codola e Sarno“ - CUP J24J17000020001</t>
  </si>
  <si>
    <t>Comune di Sant'angelo a cupolo</t>
  </si>
  <si>
    <t>I87E13000090006</t>
  </si>
  <si>
    <t>Adeguamento asilo nido comunale</t>
  </si>
  <si>
    <t>D78E18000490002</t>
  </si>
  <si>
    <t>Lavori di realizzazione asilo nido comunale -Comune di Santa Marina</t>
  </si>
  <si>
    <t>Comune di Pontecagnano Faiano</t>
  </si>
  <si>
    <t>F61F19000010002</t>
  </si>
  <si>
    <t>Lavori di ristrutturazione asilo nido via Palinuro - Comune di Pontecagnano faiano</t>
  </si>
  <si>
    <t>E16B19001340002</t>
  </si>
  <si>
    <t>Realizzazione di una struttura da adibire a nido e micronido  - Comune di Guardia Sanframondi</t>
  </si>
  <si>
    <t>D53B12000240006</t>
  </si>
  <si>
    <t>Asilo - Lavori di ammodernamento-adeguamento</t>
  </si>
  <si>
    <t>Comune di Airola</t>
  </si>
  <si>
    <t>F18E18000100006</t>
  </si>
  <si>
    <t>Realizzazione di un eco-nido comunale e riqualificazione delle aree verdi in via Domenico Romano (Parco Lorenzo)</t>
  </si>
  <si>
    <t>Comune di Montemiletto</t>
  </si>
  <si>
    <t>B97C19000190002</t>
  </si>
  <si>
    <t>Lavori di realizzazione di un asilo nido denominato "Primi passi" _ Comune di Montemiletto</t>
  </si>
  <si>
    <t>C19H18000190002</t>
  </si>
  <si>
    <t>Realizzazione di Nido di infanzia con carattere innovativo in località Antessano</t>
  </si>
  <si>
    <t>F69H18000180002</t>
  </si>
  <si>
    <t>Programmazione di interventi in favore della prima infanzia. Nidi e micronidi - MONTECORVINO PUGLIANO</t>
  </si>
  <si>
    <t>H23H19000070002</t>
  </si>
  <si>
    <t>Realizzazione di asilo nido comunale - Comune di San Tammaro</t>
  </si>
  <si>
    <t>Comune di Palma Campania</t>
  </si>
  <si>
    <t>B93H19000060002</t>
  </si>
  <si>
    <t>ogetto di una nuova infrastruttura nell'ambito dei servizi socio-educativi nido e micronido con caratteristiche innovative da localizzare in via Querce - Palma Campania</t>
  </si>
  <si>
    <t>G16C18000520002</t>
  </si>
  <si>
    <t>Ristrutturazione Asilo Nido - Comune di Prignano Cilento</t>
  </si>
  <si>
    <t>Comune di Monteforte Irpino</t>
  </si>
  <si>
    <t>J46C18000220006</t>
  </si>
  <si>
    <t>Ristrutturazione, adeguamento e miglioramento della struttura del Centro Sociale di via Convento da adibire a servizio socio-educativo- Monteforte Irpino</t>
  </si>
  <si>
    <t>D29E19001020002</t>
  </si>
  <si>
    <t>Interventi di riqualificazione del plesso di via Falluti da adibire ad asilo nido/micronido - Comune di Caserta</t>
  </si>
  <si>
    <t>Comune di Portico di Caserta</t>
  </si>
  <si>
    <t>C62G19000040002</t>
  </si>
  <si>
    <t>Asilo nido comunale nZEB "Carlo Collodi" - Comune di Portico di Caserta</t>
  </si>
  <si>
    <t>Comune di Camerota</t>
  </si>
  <si>
    <t>F95B19001700002</t>
  </si>
  <si>
    <t>“Lavori di ristrutturazione, adeguamento, ammodernamento e qualificazione della scuola per l’infanzia di Marina di Camerota per la realizzazione di un micronido" - Comune di Camerota</t>
  </si>
  <si>
    <t>H43I18000000002</t>
  </si>
  <si>
    <t>Programmazione di interventi in favore della prima infanzia. Nidi e micronidi - CAPACCIO PAESTUM</t>
  </si>
  <si>
    <t>Comune di Corbara</t>
  </si>
  <si>
    <t>F83H13000090002</t>
  </si>
  <si>
    <t>REAL. DI UN CENTRO CIVICO  - VIA LIGNOLA EX CAMPO SPORTIVO</t>
  </si>
  <si>
    <t>F77F18000030002</t>
  </si>
  <si>
    <t xml:space="preserve"> Rifunzionalizzazione di beni confiscati alla criminalità organizzata nell'ambito dell'accordo in materia di sicurezza, legalità e coesione sociale in campania-Beni Parco Faber e bene Ex Natale</t>
  </si>
  <si>
    <t>H47F17000020008</t>
  </si>
  <si>
    <t>Progetto di Riuso e di Rifunzionalizzazione locale confiscato alla criminalità organizzata sito in località Ponte Barizzo</t>
  </si>
  <si>
    <t>J22H18000060002</t>
  </si>
  <si>
    <t>REALIZZAZIONE CENTRO POLIFUNZIONALE CON LABORATORIO ARTIGIANALE PER LA PRODUZIONE DI MOZZARELLA DI BUFALA, SU BENE CONFISCATO ALLA CAMORRA, NEL COMUNE DI CASAPESENNA, IN CORSO EUROPA*CORSO EUROPA*REALIZZAZIONE CENTRO POLIFUNZIONALE CON LABORATORIO ARTIGIANALE PER LA PRODUZIONE DI MOZZARELLA DI BUFALA, SU BENE CONFISCATO ALLA CAMORRA</t>
  </si>
  <si>
    <t>G77D18000000002</t>
  </si>
  <si>
    <t xml:space="preserve">Recupero dell'immobile comunale sito in località Campigliano(bene confiscato alla criminalità) </t>
  </si>
  <si>
    <t>Comune di Frignano</t>
  </si>
  <si>
    <t>G87B17001740002</t>
  </si>
  <si>
    <t>Valorizzazione Sociale</t>
  </si>
  <si>
    <t>G98E16000000002</t>
  </si>
  <si>
    <t>La Cittadella del Pane e della Legalità</t>
  </si>
  <si>
    <t>Università degli Studi di
Napoli Parthenope</t>
  </si>
  <si>
    <t>I67G23000070002</t>
  </si>
  <si>
    <t xml:space="preserve">LABORATORI - “ANANLAB (ANywhere ANytime LABoratories)” </t>
  </si>
  <si>
    <t>Università degli Studi Suor Orsola Benincasa</t>
  </si>
  <si>
    <t>D67G23000110006</t>
  </si>
  <si>
    <t>LABORATORI - “Laboratori per le Digital Humanities”</t>
  </si>
  <si>
    <t>Università degli Studi di Napoli L’Orientale</t>
  </si>
  <si>
    <t>C64D23000990002</t>
  </si>
  <si>
    <t>LABORATORI - “LABOR-U.N.O.”</t>
  </si>
  <si>
    <t>Università degli Studi della Campania Luigi Vanvitelli</t>
  </si>
  <si>
    <t>B27G23000110006</t>
  </si>
  <si>
    <t>LABORATORI - “Potenziamento Laboratori didattici di Ateneo per l’Incremento delle Competenze formative degli Studenti per agevolare l’inserimento nel mondo del lavoro (PLICS)”</t>
  </si>
  <si>
    <t>Università degli Studi
di Napoli Federico II</t>
  </si>
  <si>
    <t>E62B23000120002</t>
  </si>
  <si>
    <t xml:space="preserve">LABORATORI - “Attivazione e riqualifica di laboratori didattici” </t>
  </si>
  <si>
    <t>Università degli Studi di
Salerno</t>
  </si>
  <si>
    <t>D44D23001310002</t>
  </si>
  <si>
    <t xml:space="preserve">LABORATORI - “Attivazione, Riqualificazione, Potenziamento dei laboratori tecnico-scientifici e linguistici di Ateneo” </t>
  </si>
  <si>
    <t>Università degli Studi del Sannio</t>
  </si>
  <si>
    <t>F85I23000130002</t>
  </si>
  <si>
    <t>LABORATORI - “Realizzazione di un laboratorio multidisciplinare polivalente linguistico e potenziamento di alcuni laboratori del Dipartimento di Scienze e Tecnologia e del Dipartimento di Ingegneria dell’Università degli Studi del Sannio”</t>
  </si>
  <si>
    <t>Comune di Pollica (SA)</t>
  </si>
  <si>
    <t>C54E15000010006</t>
  </si>
  <si>
    <t>Interventi di efficientamento energetico edificio scolastico G.Patroni</t>
  </si>
  <si>
    <t>Comune di Santa Maria Capua Vetere (CE)</t>
  </si>
  <si>
    <t>F92F10000030004</t>
  </si>
  <si>
    <t>Lavori di recupero strutturale e funzionale dell'edificio scolastico Principe di Piemonte, sito in C.so Garibaldi. I° lotto funzionale.</t>
  </si>
  <si>
    <t>Comune di Villaricca (NA)</t>
  </si>
  <si>
    <t>J86B14000090006</t>
  </si>
  <si>
    <t>Adeguamento sismico Scuola Media Statale A. Negri</t>
  </si>
  <si>
    <t>Comune di Santa Maria la Carità</t>
  </si>
  <si>
    <t>D26J14000060006</t>
  </si>
  <si>
    <t>Lavori di messa in sicurezza scuole e realizzazione cittadella scolastica</t>
  </si>
  <si>
    <t>B52J22000210009</t>
  </si>
  <si>
    <t>Referee Aerospazio</t>
  </si>
  <si>
    <t>B68I20000330009</t>
  </si>
  <si>
    <t>Referee Campania Start UP 2020</t>
  </si>
  <si>
    <t>B21H19000040009</t>
  </si>
  <si>
    <t>Referee Campania 2020 Mobilità Sostenibile e sicutra</t>
  </si>
  <si>
    <t>B65F17000100009</t>
  </si>
  <si>
    <t>Referee Trasferimento Tecnologico e di prima Industrializzazione per le imprese innovative ad alto potenziale per la lotta alle patologie oncologiche:Terra del Buono (ex ante)</t>
  </si>
  <si>
    <t>B68I17002200009</t>
  </si>
  <si>
    <t>Referee Trasferimento Tecnologico e di prima Industrializzazione per le imprese innovative ad alto potenziale per la lotta alle patologie oncologiche:Terra del Buono (ex post)</t>
  </si>
  <si>
    <t>B28I20000180009</t>
  </si>
  <si>
    <t>Referee PIANO OPERATIVO TRIENNALE PER LA VALORIZZAZIONE, IL RAFFORZAMENTO E L'APERTURA</t>
  </si>
  <si>
    <t>B65F18002700009</t>
  </si>
  <si>
    <t>Referee per la valutazione  di  progetti  sull'avviso  pubblico per  il sostegno alle  imprese nella realizzazione  di  studi  di  fattibilita' (fase 1) e progetti di trasferimento tecnologico (fase 2) coerenti con la RIS3 (ex ante)</t>
  </si>
  <si>
    <t>B64E18000510009</t>
  </si>
  <si>
    <t>Referee per la valutazione  di  progetti  sull'avviso  pubblico per  il sostegno alle  imprese nella realizzazione  di  studi  di  fattibilita' (fase 1) e progetti di trasferimento tecnologico (fase 2) coerenti con la RIS3 (ex post)</t>
  </si>
  <si>
    <t>B65F18000810009</t>
  </si>
  <si>
    <t>A.T Assistenza Tecnica specialistica Referee-Esperti tecnico-scientifici per le Start Up Campania (ex ante)</t>
  </si>
  <si>
    <t>B64E17000830009</t>
  </si>
  <si>
    <t>A.T Assistenza Tecnica specialistica Referee-Esperti tecnico-scientifici per le Start Up Campania (ex post)</t>
  </si>
  <si>
    <t>B23C16000000009</t>
  </si>
  <si>
    <t>Referee per la Valutazione di Progetti Distretti ad Alta Tecnologia, Aggregazioni e Laboratori Pubblico Privati per il Rafforzamento del Potenziale Scientifico e Tecnologico della Regione Campania</t>
  </si>
  <si>
    <t>B23C17000560009</t>
  </si>
  <si>
    <t>Referee per la valutazione di progetti sull'avviso pubblico manifestazione di interesse per la realizzazione di Technology Platform nell'ambito della lotta alle patologie oncologiche</t>
  </si>
  <si>
    <t>B23C17000570009</t>
  </si>
  <si>
    <t>Referee per la valutazione di progetti sull'avviso pubblico: manifestazione di interesse per la realizzazione di progetti di sviluppo/potenziamento di infrastrutture di ricerca strategica regionali per la lotta alle patologie oncologiche</t>
  </si>
  <si>
    <t>B23C18000170009</t>
  </si>
  <si>
    <t>Referee per la valutazione del progetto micromed presentato nell'ambito dello schema di convenzione tra l'Agenzia Spaziale italiana e la Regione Campania</t>
  </si>
  <si>
    <t>Comune di Montefusco</t>
  </si>
  <si>
    <t>H65F18000000002</t>
  </si>
  <si>
    <t>Riqualificazione, sistemazione e messa in sicurezza della strada comunale Carmine con riqualificazione resti delle mura storiche e colonne di San Bartolomeo</t>
  </si>
  <si>
    <t>Comune di Gioi</t>
  </si>
  <si>
    <t>D99J18000280002</t>
  </si>
  <si>
    <t>MANUTENZIONE STRAORDINARIA E MESSA IN SICUREZZA STRADA INTERCOMUNALE GIOI-OMIGNANO</t>
  </si>
  <si>
    <t>Comune di Ginestra degli Schiavoni</t>
  </si>
  <si>
    <t>G99J18000260002</t>
  </si>
  <si>
    <t>Progetto per l'esecuzione dei lavori di riammagliamento, miglioramento, adeguamento, riqualificazione e messa in sicurezza della strada S.P. n° 46</t>
  </si>
  <si>
    <t>E94E18000000008</t>
  </si>
  <si>
    <t>COMPLETAMENTO DELLA VARIANTE ALLA FRAZIONE PASSO ECLANO DECONGESTIONAMENTO DEL TRAFFICO URBANO SAN PRISCO − TUOPPOLO ZONA PIP TRATTI E ed F</t>
  </si>
  <si>
    <t>Comune di San Gregorio Matese</t>
  </si>
  <si>
    <t>B27H18001450003</t>
  </si>
  <si>
    <t>MESSA IN SICUREZZA DELLA RETE STRADALE COMUNALE SPINA-RASPATO-GROTTE</t>
  </si>
  <si>
    <t>Comune di Monteverde</t>
  </si>
  <si>
    <t>C17H18000660006</t>
  </si>
  <si>
    <t>REALIZZAZIONE STRADA DI PENETRAZIONE E COLLEGAMENTO CON LA S.S. 401 (Ofantina - Pozzovetere - Lago San Pietro )</t>
  </si>
  <si>
    <t>D57H19002980002</t>
  </si>
  <si>
    <t>Adeguamento e messa in sicurezza della strada provinciale n.142 per il collegamento dei comuni dell'alta valle del fiume calore - salernitano con il comune di Vallo della Lucania</t>
  </si>
  <si>
    <t>Comune di Flumeri</t>
  </si>
  <si>
    <t>E97H20000010006</t>
  </si>
  <si>
    <t>Consolidamento e riqualificazione di Via Aurora e del versante orientale del paese</t>
  </si>
  <si>
    <t>Comune di Morigerati</t>
  </si>
  <si>
    <t>I27H20000360002</t>
  </si>
  <si>
    <t>INTERVENTO DI SISTEMAZIONE E MESSA IN SICUREZZA STRADA PROVINCIALE N. 210</t>
  </si>
  <si>
    <t>J97H18000350002</t>
  </si>
  <si>
    <t>Lavori per la messa in sicurezza delle strade provinciali e comunali</t>
  </si>
  <si>
    <t xml:space="preserve">Comune di Magliano Vetere </t>
  </si>
  <si>
    <t>E87H17001560005</t>
  </si>
  <si>
    <t>Lavori di miglioramento della viabilità Rurale strada Ortale-Cerzolla alla località Capizzo</t>
  </si>
  <si>
    <t>D47H19002610002</t>
  </si>
  <si>
    <t>INTERVENTO DI RIQUALIFICAZIONE AMBIENTALE E MESSA IN SICUREZZA DELL'ASSE VIARIO DELLA SP 270 DA S LEONARDO A VALLE DI RAIO</t>
  </si>
  <si>
    <t>Comune di Montesarchio</t>
  </si>
  <si>
    <t>C75F19001240002</t>
  </si>
  <si>
    <t>INTERVENTI DI MESSA IN SICUREZZA DEL TRATTO COMUNALE DELLA SS 7 APPIA</t>
  </si>
  <si>
    <t>Comune di Rotondi</t>
  </si>
  <si>
    <t>G39J18000610002</t>
  </si>
  <si>
    <t>ADEGUAMENTO E MESSA IN SICUREZZA DELLE STRADE COMUNALI</t>
  </si>
  <si>
    <t xml:space="preserve">Comune di Fontegreca </t>
  </si>
  <si>
    <t>D51B19000760006</t>
  </si>
  <si>
    <t>Viabilità Comunale: Realizzazione strada Tratto da Via Restaurazione a Via Mulino</t>
  </si>
  <si>
    <t>Accordo per la Coesione Governo - Regione Campania 
Allegato B3 - Interventi POR FESR Campania 2014-2020 da completare con cronoprogramma finanziario - valori in euro 
(quota FSC 21-27 assegnata in anticipazione ai sensi dell'art. 10 del DL 60/2024)</t>
  </si>
  <si>
    <t>AMMISSIONE A FINANZIAMENTO SUL POR</t>
  </si>
  <si>
    <t>FUNZIONALITA' (*)</t>
  </si>
  <si>
    <t>gg/mm/aaaa</t>
  </si>
  <si>
    <t>AVVIO</t>
  </si>
  <si>
    <t>CONCLUSIONE</t>
  </si>
  <si>
    <t>previsionale</t>
  </si>
  <si>
    <t>effettivo</t>
  </si>
  <si>
    <t>01/08/2019</t>
  </si>
  <si>
    <t>19/12/2019</t>
  </si>
  <si>
    <t>27/02/2020</t>
  </si>
  <si>
    <t>23/03/2021</t>
  </si>
  <si>
    <t>02/08/2019</t>
  </si>
  <si>
    <t>04/08/2021</t>
  </si>
  <si>
    <t>08/04/2022</t>
  </si>
  <si>
    <t>26/07/2023</t>
  </si>
  <si>
    <t>25/09/2023</t>
  </si>
  <si>
    <t>20/11/2019</t>
  </si>
  <si>
    <t>05/04/2023</t>
  </si>
  <si>
    <t>10/03/2023</t>
  </si>
  <si>
    <t>23/12/2019</t>
  </si>
  <si>
    <t>22/06/2023</t>
  </si>
  <si>
    <t>22/06/2020</t>
  </si>
  <si>
    <t>21/11/2019</t>
  </si>
  <si>
    <t>24/07/2023</t>
  </si>
  <si>
    <t>23/03/2020</t>
  </si>
  <si>
    <t>10/09/2018</t>
  </si>
  <si>
    <t>20/02/2014</t>
  </si>
  <si>
    <t>31/10/2018</t>
  </si>
  <si>
    <t>16/09/2022</t>
  </si>
  <si>
    <t>07/06/2022</t>
  </si>
  <si>
    <t>09/10/2023</t>
  </si>
  <si>
    <t>21/09/2023</t>
  </si>
  <si>
    <t>20/10/2023</t>
  </si>
  <si>
    <t>14/11/2023</t>
  </si>
  <si>
    <t>20/11/2023</t>
  </si>
  <si>
    <t>21/11/2023</t>
  </si>
  <si>
    <t>27/12/2023</t>
  </si>
  <si>
    <t>22/12/2023</t>
  </si>
  <si>
    <t>14/12/2018</t>
  </si>
  <si>
    <t>18/04/2018</t>
  </si>
  <si>
    <t>10/10/2016</t>
  </si>
  <si>
    <t>11/04/2018</t>
  </si>
  <si>
    <t>11/11/2021</t>
  </si>
  <si>
    <t>12/10/2018</t>
  </si>
  <si>
    <t>31/12/2021</t>
  </si>
  <si>
    <t>19/12/2018</t>
  </si>
  <si>
    <t>10/06/2021</t>
  </si>
  <si>
    <t>09/06/2021</t>
  </si>
  <si>
    <t>08/06/2021</t>
  </si>
  <si>
    <t>30/11/2017</t>
  </si>
  <si>
    <t>30/09/2019</t>
  </si>
  <si>
    <t>09/03/2020</t>
  </si>
  <si>
    <t>10/03/2020</t>
  </si>
  <si>
    <t>28/07/2021</t>
  </si>
  <si>
    <t>20/07/2021</t>
  </si>
  <si>
    <t>21/07/2020</t>
  </si>
  <si>
    <t>04/12/2020</t>
  </si>
  <si>
    <t>03/09/2020</t>
  </si>
  <si>
    <t>11/09/2020</t>
  </si>
  <si>
    <t>29/07/2020</t>
  </si>
  <si>
    <t>30/09/2020</t>
  </si>
  <si>
    <t>26/10/2020</t>
  </si>
  <si>
    <t>05/11/2020</t>
  </si>
  <si>
    <t>20/02/2023</t>
  </si>
  <si>
    <t>31/07/2020</t>
  </si>
  <si>
    <t>16/12/2022</t>
  </si>
  <si>
    <t>15/09/2022</t>
  </si>
  <si>
    <t>18/10/2022</t>
  </si>
  <si>
    <t>24/03/2023</t>
  </si>
  <si>
    <t>03/02/2023</t>
  </si>
  <si>
    <t>15/11/2022</t>
  </si>
  <si>
    <t>29/11/2022</t>
  </si>
  <si>
    <t>13/03/2023</t>
  </si>
  <si>
    <t>16/02/2023</t>
  </si>
  <si>
    <t>26/06/2023</t>
  </si>
  <si>
    <t>14/02/2020</t>
  </si>
  <si>
    <t>07/07/2017</t>
  </si>
  <si>
    <t>18/12/2020</t>
  </si>
  <si>
    <t>01/04/2022</t>
  </si>
  <si>
    <t>12/10/2023</t>
  </si>
  <si>
    <t>20/12/2023</t>
  </si>
  <si>
    <t>17/11/2023</t>
  </si>
  <si>
    <t>23/10/2023</t>
  </si>
  <si>
    <t>07/11/2023</t>
  </si>
  <si>
    <t>11/06/2018</t>
  </si>
  <si>
    <t>27/03/2018</t>
  </si>
  <si>
    <t>14/09/2018</t>
  </si>
  <si>
    <t>20/07/2018</t>
  </si>
  <si>
    <t>03/08/2018</t>
  </si>
  <si>
    <t>07/11/2022</t>
  </si>
  <si>
    <t>21/11/2022</t>
  </si>
  <si>
    <t>04/11/2022</t>
  </si>
  <si>
    <t>25/11/2022</t>
  </si>
  <si>
    <t>17/10/2022</t>
  </si>
  <si>
    <t>24/11/2022</t>
  </si>
  <si>
    <t>01/12/2022</t>
  </si>
  <si>
    <t>14/02/2023</t>
  </si>
  <si>
    <t>28/03/2023</t>
  </si>
  <si>
    <t>11/11/2022</t>
  </si>
  <si>
    <t>27/01/2023</t>
  </si>
  <si>
    <t>15/03/2023</t>
  </si>
  <si>
    <t>16/06/2023</t>
  </si>
  <si>
    <t>08/02/2023</t>
  </si>
  <si>
    <t>22/11/2023</t>
  </si>
  <si>
    <t>10/11/2023</t>
  </si>
  <si>
    <t>21/12/2023</t>
  </si>
  <si>
    <t>06/12/2023</t>
  </si>
  <si>
    <t>30/11/2023</t>
  </si>
  <si>
    <t>06/10/2023</t>
  </si>
  <si>
    <t>12/12/2023</t>
  </si>
  <si>
    <t>27/11/2023</t>
  </si>
  <si>
    <t>13/12/2023</t>
  </si>
  <si>
    <t>24/08/2022</t>
  </si>
  <si>
    <t>02/09/2021</t>
  </si>
  <si>
    <t>23/11/2022</t>
  </si>
  <si>
    <t>07/11/2018</t>
  </si>
  <si>
    <t>27/10/2016</t>
  </si>
  <si>
    <t>18/06/2018</t>
  </si>
  <si>
    <t>18/12/2018</t>
  </si>
  <si>
    <t>26/07/2018</t>
  </si>
  <si>
    <t>16/11/2020</t>
  </si>
  <si>
    <t>02/08/2021</t>
  </si>
  <si>
    <t>08/09/2020</t>
  </si>
  <si>
    <t>08/06/2020</t>
  </si>
  <si>
    <t>02/08/2022</t>
  </si>
  <si>
    <t>26/05/2020</t>
  </si>
  <si>
    <t>01/10/2020</t>
  </si>
  <si>
    <t>03/02/2021</t>
  </si>
  <si>
    <t>12/05/2020</t>
  </si>
  <si>
    <t>23/08/2018</t>
  </si>
  <si>
    <t>11/05/2018</t>
  </si>
  <si>
    <t>08/08/2014</t>
  </si>
  <si>
    <t>21/09/2022</t>
  </si>
  <si>
    <t>28/10/2021</t>
  </si>
  <si>
    <t>24/05/2018</t>
  </si>
  <si>
    <t>17/05/2018</t>
  </si>
  <si>
    <t>21/03/2018</t>
  </si>
  <si>
    <t>05/10/2021</t>
  </si>
  <si>
    <t>16/01/2018</t>
  </si>
  <si>
    <t>17/10/2018</t>
  </si>
  <si>
    <t>28/03/2017</t>
  </si>
  <si>
    <t>02/12/2016</t>
  </si>
  <si>
    <t>13/10/2014</t>
  </si>
  <si>
    <t>09/03/2018</t>
  </si>
  <si>
    <t>12/02/2019</t>
  </si>
  <si>
    <t>16/04/2018</t>
  </si>
  <si>
    <t>06/12/2016</t>
  </si>
  <si>
    <t>07/08/2014</t>
  </si>
  <si>
    <t>06/03/2023</t>
  </si>
  <si>
    <t>10/02/2022</t>
  </si>
  <si>
    <t>31/07/2019</t>
  </si>
  <si>
    <t>22/02/2023</t>
  </si>
  <si>
    <t>30/10/2023</t>
  </si>
  <si>
    <t>05/10/2023</t>
  </si>
  <si>
    <t>10/10/2023</t>
  </si>
  <si>
    <t>04/10/2023</t>
  </si>
  <si>
    <t>15/12/2020</t>
  </si>
  <si>
    <t>26/09/2019</t>
  </si>
  <si>
    <t>01/10/2019</t>
  </si>
  <si>
    <t>17/10/2019</t>
  </si>
  <si>
    <t>16/11/2018</t>
  </si>
  <si>
    <t>13/07/2017</t>
  </si>
  <si>
    <t>15/09/2016</t>
  </si>
  <si>
    <t>16/04/2019</t>
  </si>
  <si>
    <t>21/08/2023</t>
  </si>
  <si>
    <t>09/05/2022</t>
  </si>
  <si>
    <t>22/03/2022</t>
  </si>
  <si>
    <t>24/10/2016</t>
  </si>
  <si>
    <t>25/07/2018</t>
  </si>
  <si>
    <t>02/08/2018</t>
  </si>
  <si>
    <t>23/12/2021</t>
  </si>
  <si>
    <t>28/12/2021</t>
  </si>
  <si>
    <t>05/04/2022</t>
  </si>
  <si>
    <t>16/07/2018</t>
  </si>
  <si>
    <t>29/09/2022</t>
  </si>
  <si>
    <t>07/12/2022</t>
  </si>
  <si>
    <t>13/09/2022</t>
  </si>
  <si>
    <t>04/08/2022</t>
  </si>
  <si>
    <t>05/08/2022</t>
  </si>
  <si>
    <t>10/03/2021</t>
  </si>
  <si>
    <t>23/06/2021</t>
  </si>
  <si>
    <t>27/07/2021</t>
  </si>
  <si>
    <t>12/12/2019</t>
  </si>
  <si>
    <t>02/12/2019</t>
  </si>
  <si>
    <t>08/03/2018</t>
  </si>
  <si>
    <t>08/05/2019</t>
  </si>
  <si>
    <t>17/09/2018</t>
  </si>
  <si>
    <t>22/11/2019</t>
  </si>
  <si>
    <t xml:space="preserve"> 22/10/2021</t>
  </si>
  <si>
    <t>12/11/2019</t>
  </si>
  <si>
    <t>15/06/2021</t>
  </si>
  <si>
    <t>11/11/2016</t>
  </si>
  <si>
    <t>06/08/2018</t>
  </si>
  <si>
    <t>03/07/2023</t>
  </si>
  <si>
    <t>05/07/2023</t>
  </si>
  <si>
    <t>19/10/2018</t>
  </si>
  <si>
    <t>31/08/2018</t>
  </si>
  <si>
    <t>22/11/2018</t>
  </si>
  <si>
    <t>07/04/2021</t>
  </si>
  <si>
    <t>13/11/2018</t>
  </si>
  <si>
    <t>26/02/2021</t>
  </si>
  <si>
    <t>11/05/2021</t>
  </si>
  <si>
    <t>04/03/2019</t>
  </si>
  <si>
    <t>26/11/2018</t>
  </si>
  <si>
    <t>13/11/2019</t>
  </si>
  <si>
    <t>28/01/2021</t>
  </si>
  <si>
    <t>19/01/2021</t>
  </si>
  <si>
    <t>12/04/2021</t>
  </si>
  <si>
    <t>09/11/2021</t>
  </si>
  <si>
    <t>Accordo per la Coesione Governo - Regione Campania
Allegato A3 - Elenco interventi POR FESR Campania 2014-2020 da completare - valori in euro 
(quota FSC 21-27 assegnata in anticipazione ai sensi dell'art. 10 del DL 60/2024)</t>
  </si>
  <si>
    <t>Assegnazione FSC 21-27 Del.CIPESS 42/24</t>
  </si>
  <si>
    <t>Assegnazione FSC 21-27 Del.CIPESS 57/24</t>
  </si>
  <si>
    <t>Assegnazione FSC 21-27 ordinaria</t>
  </si>
  <si>
    <t>Accordo per la Coesione Governo - Regione Campania 
Allegato B4 Programma di interventi con cronoprogramma finanziario - valori in euro
(quota Fondo di Rotazione ex lege 183/1987)</t>
  </si>
  <si>
    <t>(2)Totale Assegnazione
FSC 21-27</t>
  </si>
  <si>
    <t>(2) La tabella non include la quota di 206 milioni di euro assegnati per legge all'emergenza bradisismo nell'area dei Campi Flegrei, in riduzione dell'imputazione programmatica</t>
  </si>
  <si>
    <t>2_SEMESTRE_2022</t>
  </si>
  <si>
    <t>1_SEMESTRE_2029</t>
  </si>
  <si>
    <t>1_SEMESTRE_2031</t>
  </si>
  <si>
    <t>G31G24000250009</t>
  </si>
  <si>
    <t>05 - AMBIENTE E RISORSE NATURALI</t>
  </si>
  <si>
    <t>03 - COMPETITIVITÀ IMPRESE</t>
  </si>
  <si>
    <t>01 - RICERCA E INNOVAZIONE</t>
  </si>
  <si>
    <t>01.01 - RICERCA E SVILUPPO</t>
  </si>
  <si>
    <t>02 - DIGITALIZZAZIONE</t>
  </si>
  <si>
    <t>02.01 - TECNOLOGIE E SERVIZI DIGITALI</t>
  </si>
  <si>
    <t>04 - ENERGIA</t>
  </si>
  <si>
    <t>04.01 - EFFICIENZA ENERGETICA</t>
  </si>
  <si>
    <t>07.02 - TRASPORTO FERROVIARIO</t>
  </si>
  <si>
    <t>Energia</t>
  </si>
  <si>
    <t>Ecoefficienza e riduzione dei consumi di energia primaria, attraverso l’adeguamento dell’involucro edilizio ed il potenziamento del sistema impiantistico nel P.O. C.T.O.</t>
  </si>
  <si>
    <t>(1) Risorse già assegnate con delibere CIPESS</t>
  </si>
  <si>
    <t>(1) Risorse FSC 
21-27 
(Stralcio Del.CIPESS 57/24)</t>
  </si>
  <si>
    <t>(1) PRARU Comprensorio Bagnoli-Coroglio (Del.CIPESS 55/24)</t>
  </si>
  <si>
    <t>(1) Completamenti POR FESR 14-20
(Del.CIPESS 42/24)</t>
  </si>
  <si>
    <t>(3) Totale Co-finanziamento con altre risorse</t>
  </si>
  <si>
    <t>(3) La quota non include le risorse di cofinanziamento già disposte a valere sulle risorse FSC 21-27 o sul Fondo di Rotazione nel caso di interventi per i quali sia previsto il contributo di entrambe le fonti finanziarie</t>
  </si>
  <si>
    <t>Il cofinanziamento degli interventi finanziati dal Fondo di Rotazione è riferito a somme FSC già incluse nell'Accordo e pertanto non contabilizzate nella Tabella art. 3</t>
  </si>
  <si>
    <t>B81C17000050007</t>
  </si>
  <si>
    <t>Accordo per la Coesione Governo - Regione Campania 
Allegato A1 Programma di interventi con cronoprogramma procedurale - valori in euro</t>
  </si>
  <si>
    <t>Accordo per la Coesione Governo - Regione Campania 
Allegato B1 Programma di interventi con cronoprogramma finanziario - valori in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</si>
</sst>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_€_-;\-* #,##0.00\ _€_-;_-* &quot;-&quot;??\ _€_-;_-@_-"/>
    <numFmt numFmtId="165" formatCode="#,##0.00\ &quot;€&quot;"/>
    <numFmt numFmtId="166" formatCode="_-* #,##0.00_-;\-* #,##0.00_-;_-* \-??_-;_-@_-"/>
  </numFmts>
  <fonts count="32" x14ac:knownFonts="1">
    <font>
      <sz val="11"/>
      <color theme="1"/>
      <name val="Calibri"/>
      <family val="2"/>
      <scheme val="minor"/>
    </font>
    <font>
      <sz val="11"/>
      <color theme="1"/>
      <name val="Calibri"/>
      <family val="2"/>
      <scheme val="minor"/>
    </font>
    <font>
      <b/>
      <sz val="11"/>
      <color rgb="FF000000"/>
      <name val="Times New Roman"/>
      <family val="1"/>
    </font>
    <font>
      <b/>
      <sz val="11"/>
      <color theme="1"/>
      <name val="Times New Roman"/>
      <family val="1"/>
    </font>
    <font>
      <sz val="11"/>
      <color theme="1"/>
      <name val="Times New Roman"/>
      <family val="1"/>
    </font>
    <font>
      <b/>
      <sz val="12"/>
      <color theme="1"/>
      <name val="Calibri"/>
      <family val="2"/>
      <scheme val="minor"/>
    </font>
    <font>
      <sz val="11"/>
      <color rgb="FF000000"/>
      <name val="Times New Roman"/>
      <family val="1"/>
    </font>
    <font>
      <sz val="11"/>
      <name val="Times New Roman"/>
      <family val="1"/>
    </font>
    <font>
      <b/>
      <sz val="12"/>
      <color theme="0"/>
      <name val="Calibri"/>
      <family val="2"/>
      <scheme val="minor"/>
    </font>
    <font>
      <sz val="12"/>
      <color theme="1"/>
      <name val="Calibri"/>
      <family val="2"/>
      <scheme val="minor"/>
    </font>
    <font>
      <sz val="12"/>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2"/>
      <color rgb="FF000000"/>
      <name val="Calibri Light"/>
      <family val="2"/>
    </font>
    <font>
      <b/>
      <sz val="16"/>
      <name val="Calibri"/>
      <family val="2"/>
    </font>
    <font>
      <sz val="11"/>
      <name val="Calibri"/>
      <family val="2"/>
      <charset val="1"/>
    </font>
    <font>
      <sz val="11"/>
      <color rgb="FF000000"/>
      <name val="Calibri"/>
      <family val="2"/>
      <charset val="1"/>
    </font>
    <font>
      <sz val="12"/>
      <name val="Garamond"/>
      <family val="1"/>
    </font>
    <font>
      <b/>
      <sz val="18"/>
      <name val="Calibri"/>
      <family val="2"/>
    </font>
    <font>
      <sz val="10"/>
      <color theme="1"/>
      <name val="Calibri"/>
      <family val="2"/>
      <scheme val="minor"/>
    </font>
    <font>
      <b/>
      <sz val="10"/>
      <color rgb="FFFFFFFF"/>
      <name val="Calibri"/>
      <family val="2"/>
      <charset val="1"/>
    </font>
    <font>
      <b/>
      <i/>
      <sz val="10"/>
      <color rgb="FFFFFFFF"/>
      <name val="Calibri"/>
      <family val="2"/>
    </font>
    <font>
      <b/>
      <sz val="10"/>
      <color rgb="FFFFFFFF"/>
      <name val="Calibri"/>
      <family val="2"/>
    </font>
    <font>
      <sz val="10"/>
      <name val="Calibri"/>
      <family val="2"/>
      <charset val="1"/>
    </font>
    <font>
      <sz val="10"/>
      <name val="Calibri"/>
      <family val="2"/>
      <scheme val="minor"/>
    </font>
    <font>
      <b/>
      <sz val="10"/>
      <color theme="0"/>
      <name val="Calibri"/>
      <family val="2"/>
      <charset val="1"/>
    </font>
    <font>
      <sz val="11"/>
      <color rgb="FFFF0000"/>
      <name val="Calibri"/>
      <family val="2"/>
      <scheme val="minor"/>
    </font>
    <font>
      <sz val="12"/>
      <color theme="1"/>
      <name val="Times New Roman"/>
      <family val="1"/>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002060"/>
        <bgColor rgb="FF00008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theme="0"/>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auto="1"/>
      </top>
      <bottom/>
      <diagonal/>
    </border>
    <border>
      <left style="thin">
        <color theme="0"/>
      </left>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theme="0"/>
      </bottom>
      <diagonal/>
    </border>
    <border>
      <left/>
      <right/>
      <top style="thin">
        <color rgb="FFFFFFFF"/>
      </top>
      <bottom/>
      <diagonal/>
    </border>
    <border>
      <left/>
      <right/>
      <top style="thin">
        <color rgb="FFFFFFFF"/>
      </top>
      <bottom style="thin">
        <color auto="1"/>
      </bottom>
      <diagonal/>
    </border>
    <border>
      <left/>
      <right style="thin">
        <color indexed="64"/>
      </right>
      <top style="thin">
        <color theme="0"/>
      </top>
      <bottom/>
      <diagonal/>
    </border>
    <border>
      <left/>
      <right style="thin">
        <color indexed="64"/>
      </right>
      <top/>
      <bottom style="thin">
        <color indexed="64"/>
      </bottom>
      <diagonal/>
    </border>
    <border>
      <left style="thin">
        <color indexed="64"/>
      </left>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xf numFmtId="166" fontId="20" fillId="0" borderId="0" applyBorder="0" applyProtection="0"/>
    <xf numFmtId="166" fontId="20" fillId="0" borderId="0" applyBorder="0" applyProtection="0"/>
  </cellStyleXfs>
  <cellXfs count="182">
    <xf numFmtId="0" fontId="0" fillId="0" borderId="0" xfId="0"/>
    <xf numFmtId="0" fontId="0" fillId="0" borderId="0" xfId="0" applyAlignment="1">
      <alignment vertical="center"/>
    </xf>
    <xf numFmtId="0" fontId="3" fillId="0" borderId="1" xfId="0" applyFont="1" applyBorder="1" applyAlignment="1">
      <alignment horizontal="center" vertical="center"/>
    </xf>
    <xf numFmtId="0" fontId="5" fillId="0" borderId="0" xfId="0" applyFont="1"/>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8" fillId="2" borderId="12" xfId="0" applyFont="1" applyFill="1" applyBorder="1" applyAlignment="1">
      <alignment horizontal="center"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43" fontId="0" fillId="0" borderId="1" xfId="1" applyFont="1" applyFill="1" applyBorder="1" applyAlignment="1">
      <alignment vertical="center" wrapText="1"/>
    </xf>
    <xf numFmtId="14" fontId="8" fillId="2" borderId="6" xfId="0" applyNumberFormat="1" applyFont="1" applyFill="1" applyBorder="1" applyAlignment="1">
      <alignment horizontal="center" vertical="center"/>
    </xf>
    <xf numFmtId="14" fontId="8" fillId="2" borderId="8" xfId="0" applyNumberFormat="1" applyFont="1" applyFill="1" applyBorder="1" applyAlignment="1">
      <alignment horizontal="center" vertical="center"/>
    </xf>
    <xf numFmtId="0" fontId="10"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8" fillId="2" borderId="11" xfId="0" applyFont="1" applyFill="1" applyBorder="1" applyAlignment="1">
      <alignment vertical="center" wrapText="1"/>
    </xf>
    <xf numFmtId="0" fontId="0" fillId="0" borderId="1" xfId="0" applyBorder="1" applyAlignment="1">
      <alignment vertical="center"/>
    </xf>
    <xf numFmtId="43" fontId="0" fillId="0" borderId="1" xfId="1" applyFont="1" applyBorder="1" applyAlignment="1">
      <alignment vertical="center"/>
    </xf>
    <xf numFmtId="0" fontId="11" fillId="2" borderId="1" xfId="0" applyFont="1" applyFill="1" applyBorder="1" applyAlignment="1">
      <alignment horizontal="center" vertical="center" wrapText="1"/>
    </xf>
    <xf numFmtId="0" fontId="13" fillId="0" borderId="0" xfId="0" applyFont="1" applyAlignment="1">
      <alignment horizontal="center" vertical="center" wrapText="1"/>
    </xf>
    <xf numFmtId="43" fontId="4" fillId="0" borderId="1" xfId="1" applyFont="1" applyFill="1" applyBorder="1" applyAlignment="1">
      <alignmen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44" fontId="8" fillId="2" borderId="9" xfId="2" applyFont="1" applyFill="1" applyBorder="1" applyAlignment="1">
      <alignment horizontal="center" vertical="center" wrapText="1"/>
    </xf>
    <xf numFmtId="43" fontId="3" fillId="0" borderId="1" xfId="1" applyFont="1" applyFill="1" applyBorder="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43" fontId="16" fillId="0" borderId="1" xfId="1" applyFont="1" applyFill="1" applyBorder="1" applyAlignment="1">
      <alignment vertical="center" wrapText="1"/>
    </xf>
    <xf numFmtId="165" fontId="16" fillId="0" borderId="1" xfId="1" applyNumberFormat="1" applyFont="1" applyFill="1" applyBorder="1" applyAlignment="1">
      <alignment vertical="center" wrapText="1"/>
    </xf>
    <xf numFmtId="164" fontId="16" fillId="0" borderId="1" xfId="0" applyNumberFormat="1" applyFont="1" applyBorder="1" applyAlignment="1">
      <alignment vertical="center" wrapText="1"/>
    </xf>
    <xf numFmtId="43" fontId="9" fillId="0" borderId="0" xfId="0" applyNumberFormat="1" applyFont="1" applyAlignment="1">
      <alignment vertical="center" wrapText="1"/>
    </xf>
    <xf numFmtId="0" fontId="16" fillId="0" borderId="1" xfId="0" applyFont="1" applyBorder="1" applyAlignment="1">
      <alignment horizontal="left" vertical="center" wrapText="1"/>
    </xf>
    <xf numFmtId="43" fontId="9" fillId="0" borderId="0" xfId="1" applyFont="1" applyAlignment="1">
      <alignment vertical="center" wrapText="1"/>
    </xf>
    <xf numFmtId="0" fontId="17" fillId="0" borderId="1" xfId="0" applyFont="1" applyBorder="1" applyAlignment="1">
      <alignment vertical="center" wrapText="1"/>
    </xf>
    <xf numFmtId="0" fontId="0" fillId="0" borderId="1" xfId="0" applyBorder="1" applyAlignment="1">
      <alignment horizontal="center" vertical="center"/>
    </xf>
    <xf numFmtId="43" fontId="0" fillId="0" borderId="0" xfId="1" applyFont="1" applyFill="1" applyBorder="1" applyAlignment="1">
      <alignment vertical="center"/>
    </xf>
    <xf numFmtId="164" fontId="0" fillId="0" borderId="0" xfId="0" applyNumberFormat="1" applyAlignment="1">
      <alignment vertical="center"/>
    </xf>
    <xf numFmtId="0" fontId="0" fillId="0" borderId="0" xfId="0" applyAlignment="1">
      <alignment horizontal="center" vertical="center"/>
    </xf>
    <xf numFmtId="0" fontId="14" fillId="2" borderId="4" xfId="0" applyFont="1" applyFill="1" applyBorder="1" applyAlignment="1">
      <alignment horizontal="center" vertical="center" wrapText="1"/>
    </xf>
    <xf numFmtId="43" fontId="0" fillId="0" borderId="0" xfId="1" applyFont="1" applyAlignment="1">
      <alignment vertical="center"/>
    </xf>
    <xf numFmtId="0" fontId="14" fillId="2" borderId="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0" fillId="0" borderId="1" xfId="0" applyBorder="1" applyAlignment="1">
      <alignment horizontal="left" vertical="center" wrapText="1"/>
    </xf>
    <xf numFmtId="43" fontId="0" fillId="0" borderId="1" xfId="1" applyFont="1" applyFill="1" applyBorder="1" applyAlignment="1">
      <alignment horizontal="left" vertical="center" wrapText="1"/>
    </xf>
    <xf numFmtId="0" fontId="0" fillId="0" borderId="1" xfId="0" applyBorder="1" applyAlignment="1">
      <alignment horizontal="center" vertical="center" wrapText="1"/>
    </xf>
    <xf numFmtId="165" fontId="0" fillId="0" borderId="1" xfId="0" applyNumberFormat="1" applyBorder="1" applyAlignment="1">
      <alignment horizontal="left" vertical="center" wrapText="1"/>
    </xf>
    <xf numFmtId="165" fontId="0" fillId="0" borderId="1" xfId="0" applyNumberFormat="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44" fontId="10" fillId="0" borderId="1" xfId="2" applyFont="1" applyFill="1" applyBorder="1" applyAlignment="1">
      <alignment vertical="center" wrapText="1"/>
    </xf>
    <xf numFmtId="14" fontId="16" fillId="0" borderId="1" xfId="0" applyNumberFormat="1" applyFont="1" applyBorder="1" applyAlignment="1">
      <alignment horizontal="center" vertical="center" wrapText="1"/>
    </xf>
    <xf numFmtId="17" fontId="16" fillId="0" borderId="1" xfId="0" applyNumberFormat="1" applyFont="1" applyBorder="1" applyAlignment="1">
      <alignment horizontal="center" vertical="center" wrapText="1"/>
    </xf>
    <xf numFmtId="0" fontId="0" fillId="0" borderId="0" xfId="0" applyAlignment="1">
      <alignment horizontal="center" vertical="center" wrapText="1"/>
    </xf>
    <xf numFmtId="43" fontId="15" fillId="0" borderId="1" xfId="1" applyFont="1" applyFill="1" applyBorder="1" applyAlignment="1">
      <alignment vertical="center" wrapText="1"/>
    </xf>
    <xf numFmtId="43" fontId="0" fillId="0" borderId="0" xfId="1" applyFont="1" applyAlignment="1">
      <alignment vertical="center" wrapText="1"/>
    </xf>
    <xf numFmtId="43" fontId="5" fillId="0" borderId="0" xfId="0" applyNumberFormat="1" applyFont="1" applyAlignment="1">
      <alignment vertical="center" wrapText="1"/>
    </xf>
    <xf numFmtId="44" fontId="10" fillId="0" borderId="1" xfId="2" applyFont="1" applyBorder="1" applyAlignment="1">
      <alignment horizontal="left" vertical="center" wrapText="1"/>
    </xf>
    <xf numFmtId="44" fontId="10" fillId="0" borderId="1" xfId="2" applyFont="1" applyBorder="1" applyAlignment="1">
      <alignment vertical="center" wrapText="1"/>
    </xf>
    <xf numFmtId="0" fontId="10" fillId="0" borderId="1" xfId="0" applyFont="1" applyBorder="1" applyAlignment="1">
      <alignment horizontal="center" vertical="center" wrapText="1"/>
    </xf>
    <xf numFmtId="44" fontId="10" fillId="0" borderId="1" xfId="2" applyFont="1" applyFill="1" applyBorder="1" applyAlignment="1">
      <alignment horizontal="left" vertical="center" wrapText="1"/>
    </xf>
    <xf numFmtId="14" fontId="10" fillId="0" borderId="2" xfId="2" applyNumberFormat="1" applyFont="1" applyBorder="1" applyAlignment="1">
      <alignment vertical="center" wrapText="1"/>
    </xf>
    <xf numFmtId="0" fontId="10" fillId="0" borderId="1" xfId="0" applyFont="1" applyBorder="1" applyAlignment="1">
      <alignment horizontal="left" vertical="center" wrapText="1"/>
    </xf>
    <xf numFmtId="14" fontId="10" fillId="0" borderId="2" xfId="0" applyNumberFormat="1" applyFont="1" applyBorder="1" applyAlignment="1">
      <alignment vertical="center" wrapText="1"/>
    </xf>
    <xf numFmtId="14" fontId="10" fillId="0" borderId="1" xfId="0" applyNumberFormat="1" applyFont="1" applyBorder="1" applyAlignment="1">
      <alignment vertical="center" wrapText="1"/>
    </xf>
    <xf numFmtId="0" fontId="9" fillId="0" borderId="0" xfId="0" applyFont="1"/>
    <xf numFmtId="0" fontId="9" fillId="3" borderId="0" xfId="0" applyFont="1" applyFill="1"/>
    <xf numFmtId="0" fontId="15" fillId="0" borderId="0" xfId="0" applyFont="1" applyAlignment="1">
      <alignment vertical="center"/>
    </xf>
    <xf numFmtId="0" fontId="15" fillId="0" borderId="1" xfId="0" applyFont="1" applyBorder="1" applyAlignment="1">
      <alignment vertical="center"/>
    </xf>
    <xf numFmtId="43" fontId="15" fillId="0" borderId="1" xfId="0" applyNumberFormat="1" applyFont="1" applyBorder="1" applyAlignment="1">
      <alignment vertical="center"/>
    </xf>
    <xf numFmtId="0" fontId="14" fillId="2" borderId="1" xfId="0" applyFont="1" applyFill="1" applyBorder="1" applyAlignment="1">
      <alignment horizontal="center" vertical="center" wrapText="1"/>
    </xf>
    <xf numFmtId="0" fontId="8" fillId="2" borderId="9" xfId="0" applyFont="1" applyFill="1" applyBorder="1" applyAlignment="1">
      <alignment vertical="center" wrapText="1"/>
    </xf>
    <xf numFmtId="0" fontId="14" fillId="2" borderId="9" xfId="0" applyFont="1" applyFill="1" applyBorder="1" applyAlignment="1">
      <alignment horizontal="center" vertical="center" wrapText="1"/>
    </xf>
    <xf numFmtId="0" fontId="14" fillId="2" borderId="16" xfId="0" applyFont="1" applyFill="1" applyBorder="1" applyAlignment="1">
      <alignment horizontal="center" vertical="center" wrapText="1"/>
    </xf>
    <xf numFmtId="43" fontId="5" fillId="0" borderId="0" xfId="0" applyNumberFormat="1" applyFont="1" applyAlignment="1">
      <alignment horizontal="center" vertical="center" wrapText="1"/>
    </xf>
    <xf numFmtId="43" fontId="0" fillId="0" borderId="1" xfId="1" applyFont="1" applyFill="1" applyBorder="1" applyAlignment="1">
      <alignment vertical="center"/>
    </xf>
    <xf numFmtId="0" fontId="0" fillId="0" borderId="1" xfId="0" applyBorder="1" applyAlignment="1">
      <alignment horizontal="left" vertical="center"/>
    </xf>
    <xf numFmtId="165" fontId="0" fillId="0" borderId="1" xfId="0" applyNumberFormat="1" applyBorder="1" applyAlignment="1">
      <alignment vertical="center" wrapText="1"/>
    </xf>
    <xf numFmtId="0" fontId="18" fillId="0" borderId="0" xfId="0" applyFont="1" applyAlignment="1">
      <alignment vertical="center" wrapText="1"/>
    </xf>
    <xf numFmtId="43" fontId="2" fillId="0" borderId="1" xfId="0" applyNumberFormat="1" applyFont="1" applyBorder="1" applyAlignment="1">
      <alignment horizontal="center" vertical="center" wrapText="1"/>
    </xf>
    <xf numFmtId="43" fontId="9" fillId="0" borderId="0" xfId="1" applyFont="1"/>
    <xf numFmtId="164" fontId="2" fillId="0" borderId="1" xfId="0" applyNumberFormat="1" applyFont="1" applyBorder="1" applyAlignment="1">
      <alignment horizontal="center" vertical="center" wrapText="1"/>
    </xf>
    <xf numFmtId="164" fontId="0" fillId="0" borderId="0" xfId="0" applyNumberFormat="1" applyAlignment="1">
      <alignment vertical="center" wrapText="1"/>
    </xf>
    <xf numFmtId="0" fontId="23" fillId="0" borderId="0" xfId="0" applyFont="1" applyAlignment="1">
      <alignment vertical="center"/>
    </xf>
    <xf numFmtId="0" fontId="24"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44" fontId="26" fillId="4" borderId="18" xfId="2" applyFont="1" applyFill="1" applyBorder="1" applyAlignment="1">
      <alignment horizontal="center" vertical="center" wrapText="1"/>
    </xf>
    <xf numFmtId="0" fontId="23" fillId="0" borderId="0" xfId="0" applyFont="1" applyAlignment="1">
      <alignment horizontal="center" vertical="center"/>
    </xf>
    <xf numFmtId="44" fontId="24" fillId="4" borderId="1" xfId="2" applyFont="1" applyFill="1" applyBorder="1" applyAlignment="1">
      <alignment horizontal="center" vertical="center" wrapText="1"/>
    </xf>
    <xf numFmtId="0" fontId="27" fillId="0" borderId="1" xfId="0" applyFont="1" applyBorder="1" applyAlignment="1">
      <alignment vertical="center"/>
    </xf>
    <xf numFmtId="0" fontId="27" fillId="0" borderId="6" xfId="0" applyFont="1" applyBorder="1" applyAlignment="1">
      <alignment vertical="center" wrapText="1"/>
    </xf>
    <xf numFmtId="0" fontId="28" fillId="0" borderId="0" xfId="0" applyFont="1" applyAlignment="1">
      <alignment vertical="center"/>
    </xf>
    <xf numFmtId="44" fontId="23" fillId="0" borderId="0" xfId="2" applyFont="1" applyAlignment="1">
      <alignment vertical="center"/>
    </xf>
    <xf numFmtId="3" fontId="18" fillId="0" borderId="0" xfId="0" applyNumberFormat="1" applyFont="1" applyAlignment="1">
      <alignment vertical="center" wrapText="1"/>
    </xf>
    <xf numFmtId="44" fontId="24" fillId="4" borderId="19" xfId="2" applyFont="1" applyFill="1" applyBorder="1" applyAlignment="1">
      <alignment horizontal="center" vertical="center" wrapText="1"/>
    </xf>
    <xf numFmtId="44" fontId="25" fillId="4" borderId="19" xfId="2" applyFont="1" applyFill="1" applyBorder="1" applyAlignment="1">
      <alignment horizontal="center" vertical="center" wrapText="1"/>
    </xf>
    <xf numFmtId="14" fontId="29" fillId="4" borderId="19" xfId="0" applyNumberFormat="1" applyFont="1" applyFill="1" applyBorder="1" applyAlignment="1">
      <alignment horizontal="center" vertical="center" wrapText="1"/>
    </xf>
    <xf numFmtId="0" fontId="29" fillId="4" borderId="19" xfId="0" applyFont="1" applyFill="1" applyBorder="1" applyAlignment="1">
      <alignment horizontal="center" vertical="center" wrapText="1"/>
    </xf>
    <xf numFmtId="14" fontId="24" fillId="4" borderId="1" xfId="0"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0" fontId="27" fillId="0" borderId="1" xfId="0" applyFont="1" applyBorder="1" applyAlignment="1">
      <alignment vertical="center" wrapText="1"/>
    </xf>
    <xf numFmtId="14" fontId="27" fillId="0" borderId="1" xfId="0" applyNumberFormat="1" applyFont="1" applyBorder="1" applyAlignment="1">
      <alignment horizontal="center" vertical="center" wrapText="1"/>
    </xf>
    <xf numFmtId="0" fontId="23" fillId="0" borderId="0" xfId="0" applyFont="1" applyAlignment="1">
      <alignment vertical="center" wrapText="1"/>
    </xf>
    <xf numFmtId="14" fontId="23" fillId="0" borderId="0" xfId="0" applyNumberFormat="1" applyFont="1" applyAlignment="1">
      <alignment vertical="center"/>
    </xf>
    <xf numFmtId="0" fontId="9" fillId="0" borderId="8" xfId="0" applyFont="1" applyBorder="1" applyAlignment="1">
      <alignment vertical="center" wrapText="1"/>
    </xf>
    <xf numFmtId="0" fontId="15" fillId="0" borderId="15" xfId="0" applyFont="1" applyBorder="1" applyAlignment="1">
      <alignment vertical="center" wrapText="1"/>
    </xf>
    <xf numFmtId="0" fontId="15" fillId="0" borderId="13" xfId="0" applyFont="1" applyBorder="1" applyAlignment="1">
      <alignment vertical="center" wrapText="1"/>
    </xf>
    <xf numFmtId="14" fontId="9" fillId="0" borderId="1" xfId="0" applyNumberFormat="1" applyFont="1" applyBorder="1" applyAlignment="1">
      <alignment vertical="center" wrapText="1"/>
    </xf>
    <xf numFmtId="0" fontId="9" fillId="0" borderId="0" xfId="0" applyFont="1" applyAlignment="1">
      <alignment horizontal="left" vertical="center" wrapText="1"/>
    </xf>
    <xf numFmtId="4" fontId="9" fillId="0" borderId="0" xfId="0" applyNumberFormat="1" applyFont="1" applyAlignment="1">
      <alignment horizontal="center" vertical="center" wrapText="1"/>
    </xf>
    <xf numFmtId="0" fontId="21" fillId="0" borderId="1" xfId="0" applyFont="1" applyBorder="1" applyAlignment="1">
      <alignment horizontal="left" vertical="center" wrapText="1"/>
    </xf>
    <xf numFmtId="164" fontId="30" fillId="0" borderId="0" xfId="0" applyNumberFormat="1" applyFont="1" applyAlignment="1">
      <alignment vertical="center"/>
    </xf>
    <xf numFmtId="43" fontId="4" fillId="0" borderId="15" xfId="1" applyFont="1" applyFill="1" applyBorder="1" applyAlignment="1">
      <alignment vertical="center" wrapText="1"/>
    </xf>
    <xf numFmtId="43" fontId="4" fillId="0" borderId="13" xfId="1" applyFont="1" applyFill="1" applyBorder="1" applyAlignment="1">
      <alignment vertical="center"/>
    </xf>
    <xf numFmtId="0" fontId="4" fillId="0" borderId="13" xfId="0" applyFont="1" applyBorder="1" applyAlignment="1">
      <alignment horizontal="center" vertical="center"/>
    </xf>
    <xf numFmtId="43" fontId="4" fillId="0" borderId="22" xfId="1" applyFont="1" applyFill="1" applyBorder="1" applyAlignment="1">
      <alignment vertical="center"/>
    </xf>
    <xf numFmtId="43" fontId="4" fillId="0" borderId="0" xfId="1" applyFont="1" applyFill="1" applyBorder="1" applyAlignment="1">
      <alignment vertical="center"/>
    </xf>
    <xf numFmtId="0" fontId="4" fillId="0" borderId="0" xfId="0" applyFont="1" applyAlignment="1">
      <alignment horizontal="center" vertical="center"/>
    </xf>
    <xf numFmtId="43" fontId="3" fillId="0" borderId="22" xfId="1" applyFont="1" applyFill="1" applyBorder="1" applyAlignment="1">
      <alignment vertical="center"/>
    </xf>
    <xf numFmtId="43" fontId="3" fillId="0" borderId="0" xfId="1" applyFont="1" applyFill="1" applyBorder="1" applyAlignment="1">
      <alignment vertical="center"/>
    </xf>
    <xf numFmtId="164" fontId="4" fillId="0" borderId="22" xfId="0" applyNumberFormat="1" applyFont="1" applyBorder="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43" fontId="15" fillId="0" borderId="1" xfId="1" applyFont="1" applyBorder="1" applyAlignment="1">
      <alignment vertical="center"/>
    </xf>
    <xf numFmtId="0" fontId="15" fillId="0" borderId="15" xfId="0" applyFont="1" applyBorder="1" applyAlignment="1">
      <alignment vertical="center"/>
    </xf>
    <xf numFmtId="0" fontId="15" fillId="0" borderId="13" xfId="0" applyFont="1" applyBorder="1" applyAlignment="1">
      <alignment vertical="center"/>
    </xf>
    <xf numFmtId="43" fontId="0" fillId="0" borderId="9" xfId="1" applyFont="1" applyFill="1" applyBorder="1" applyAlignment="1">
      <alignment vertical="center" wrapText="1"/>
    </xf>
    <xf numFmtId="43" fontId="1" fillId="0" borderId="1" xfId="1" applyFont="1" applyFill="1" applyBorder="1" applyAlignment="1">
      <alignment vertical="center" wrapText="1"/>
    </xf>
    <xf numFmtId="43" fontId="23" fillId="0" borderId="0" xfId="0" applyNumberFormat="1" applyFont="1" applyAlignment="1">
      <alignment horizontal="center" vertical="center"/>
    </xf>
    <xf numFmtId="43" fontId="23" fillId="0" borderId="0" xfId="0" applyNumberFormat="1" applyFont="1" applyAlignment="1">
      <alignment vertical="center"/>
    </xf>
    <xf numFmtId="0" fontId="12" fillId="0" borderId="0" xfId="0" applyFont="1" applyAlignment="1">
      <alignment horizontal="center" vertical="center" wrapText="1"/>
    </xf>
    <xf numFmtId="44" fontId="13" fillId="0" borderId="0" xfId="0" applyNumberFormat="1" applyFont="1" applyAlignment="1">
      <alignment horizontal="center" vertical="center" wrapText="1"/>
    </xf>
    <xf numFmtId="0" fontId="13" fillId="0" borderId="0" xfId="0" applyFont="1" applyAlignment="1">
      <alignment horizontal="left" vertical="center" wrapText="1"/>
    </xf>
    <xf numFmtId="44" fontId="13" fillId="0" borderId="0" xfId="3" applyFont="1" applyAlignment="1">
      <alignment horizontal="center" vertical="center" wrapText="1"/>
    </xf>
    <xf numFmtId="0" fontId="31" fillId="0" borderId="0" xfId="0" applyFont="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1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3" xfId="0" applyFont="1" applyFill="1" applyBorder="1" applyAlignment="1">
      <alignment horizontal="center" vertical="center" wrapText="1"/>
    </xf>
    <xf numFmtId="3" fontId="18" fillId="0" borderId="0" xfId="0" applyNumberFormat="1" applyFont="1" applyAlignment="1">
      <alignment horizontal="center" vertical="center" wrapText="1"/>
    </xf>
    <xf numFmtId="0" fontId="24" fillId="4" borderId="18"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1" xfId="0" applyFont="1" applyFill="1" applyBorder="1" applyAlignment="1">
      <alignment horizontal="center" vertical="center" wrapText="1"/>
    </xf>
    <xf numFmtId="44" fontId="24" fillId="4" borderId="13" xfId="2" applyFont="1" applyFill="1" applyBorder="1" applyAlignment="1">
      <alignment horizontal="center" vertical="center" wrapText="1"/>
    </xf>
    <xf numFmtId="44" fontId="24" fillId="4" borderId="3" xfId="2" applyFont="1" applyFill="1" applyBorder="1" applyAlignment="1">
      <alignment horizontal="center" vertical="center" wrapText="1"/>
    </xf>
    <xf numFmtId="44" fontId="25" fillId="4" borderId="13" xfId="2" applyFont="1" applyFill="1" applyBorder="1" applyAlignment="1">
      <alignment horizontal="center" vertical="center" wrapText="1"/>
    </xf>
    <xf numFmtId="44" fontId="25" fillId="4" borderId="3" xfId="2" applyFont="1" applyFill="1" applyBorder="1" applyAlignment="1">
      <alignment horizontal="center" vertical="center" wrapText="1"/>
    </xf>
    <xf numFmtId="14" fontId="24" fillId="4" borderId="13" xfId="0" applyNumberFormat="1" applyFont="1" applyFill="1" applyBorder="1" applyAlignment="1">
      <alignment horizontal="center" vertical="center" wrapText="1"/>
    </xf>
    <xf numFmtId="14" fontId="24" fillId="4" borderId="3" xfId="0" applyNumberFormat="1"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left"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 xfId="0" applyFont="1" applyFill="1" applyBorder="1" applyAlignment="1">
      <alignment horizontal="center" vertical="center" wrapText="1"/>
    </xf>
    <xf numFmtId="44" fontId="8" fillId="2" borderId="9" xfId="2" applyFont="1" applyFill="1" applyBorder="1" applyAlignment="1">
      <alignment horizontal="center" vertical="center" wrapText="1"/>
    </xf>
    <xf numFmtId="44" fontId="8" fillId="2" borderId="2" xfId="2" applyFont="1" applyFill="1" applyBorder="1" applyAlignment="1">
      <alignment horizontal="center" vertical="center" wrapText="1"/>
    </xf>
    <xf numFmtId="14" fontId="8" fillId="2" borderId="6" xfId="0" applyNumberFormat="1" applyFont="1" applyFill="1" applyBorder="1" applyAlignment="1">
      <alignment horizontal="center" vertical="center"/>
    </xf>
    <xf numFmtId="14" fontId="8" fillId="2" borderId="8" xfId="0" applyNumberFormat="1" applyFont="1" applyFill="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cellXfs>
  <cellStyles count="7">
    <cellStyle name="Migliaia" xfId="1" builtinId="3"/>
    <cellStyle name="Migliaia 2" xfId="5" xr:uid="{1087D99B-26F5-4D26-A202-B795D48C881F}"/>
    <cellStyle name="Migliaia 3" xfId="6" xr:uid="{CCFDE6FA-5D30-4AF5-94BC-12CB9C059D9A}"/>
    <cellStyle name="Normale" xfId="0" builtinId="0"/>
    <cellStyle name="Normale 2" xfId="4" xr:uid="{757AD8A2-14C6-4217-8B83-246FB5032780}"/>
    <cellStyle name="Valuta" xfId="2" builtinId="4"/>
    <cellStyle name="Valuta 2" xfId="3" xr:uid="{E9D31FBF-D15F-478F-A78D-CD8DC427EC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6FFC-ACD0-42C6-9C47-5DAB1F99A73F}">
  <sheetPr>
    <pageSetUpPr fitToPage="1"/>
  </sheetPr>
  <dimension ref="A1:N23"/>
  <sheetViews>
    <sheetView showGridLines="0" view="pageBreakPreview" zoomScale="85" zoomScaleNormal="85" zoomScaleSheetLayoutView="85" workbookViewId="0">
      <selection sqref="A1:K23"/>
    </sheetView>
  </sheetViews>
  <sheetFormatPr defaultRowHeight="14.5" x14ac:dyDescent="0.35"/>
  <cols>
    <col min="1" max="1" width="33" bestFit="1" customWidth="1"/>
    <col min="2" max="2" width="18.7265625" bestFit="1" customWidth="1"/>
    <col min="3" max="3" width="19" customWidth="1"/>
    <col min="4" max="4" width="19.54296875" customWidth="1"/>
    <col min="5" max="5" width="19.453125" customWidth="1"/>
    <col min="6" max="6" width="19.81640625" bestFit="1" customWidth="1"/>
    <col min="7" max="8" width="17.54296875" customWidth="1"/>
    <col min="9" max="9" width="18.7265625" customWidth="1"/>
    <col min="10" max="10" width="20.54296875" customWidth="1"/>
    <col min="11" max="11" width="11.453125" customWidth="1"/>
    <col min="12" max="12" width="8.54296875" bestFit="1" customWidth="1"/>
    <col min="13" max="14" width="6.7265625" bestFit="1" customWidth="1"/>
    <col min="17" max="17" width="18.26953125" bestFit="1" customWidth="1"/>
  </cols>
  <sheetData>
    <row r="1" spans="1:11" ht="36.75" customHeight="1" x14ac:dyDescent="0.35">
      <c r="A1" s="146" t="s">
        <v>29</v>
      </c>
      <c r="B1" s="147" t="s">
        <v>30</v>
      </c>
      <c r="C1" s="147"/>
      <c r="D1" s="147"/>
      <c r="E1" s="147"/>
      <c r="F1" s="143" t="s">
        <v>63</v>
      </c>
      <c r="G1" s="140" t="s">
        <v>31</v>
      </c>
      <c r="H1" s="141"/>
      <c r="I1" s="142"/>
      <c r="J1" s="146" t="s">
        <v>32</v>
      </c>
      <c r="K1" s="146" t="s">
        <v>65</v>
      </c>
    </row>
    <row r="2" spans="1:11" ht="36.75" customHeight="1" x14ac:dyDescent="0.35">
      <c r="A2" s="146"/>
      <c r="B2" s="146" t="s">
        <v>33</v>
      </c>
      <c r="C2" s="146" t="s">
        <v>2921</v>
      </c>
      <c r="D2" s="146" t="s">
        <v>870</v>
      </c>
      <c r="E2" s="146" t="s">
        <v>2903</v>
      </c>
      <c r="F2" s="144"/>
      <c r="G2" s="146" t="s">
        <v>34</v>
      </c>
      <c r="H2" s="146" t="s">
        <v>35</v>
      </c>
      <c r="I2" s="146" t="s">
        <v>2924</v>
      </c>
      <c r="J2" s="146"/>
      <c r="K2" s="146"/>
    </row>
    <row r="3" spans="1:11" ht="21" customHeight="1" x14ac:dyDescent="0.35">
      <c r="A3" s="146"/>
      <c r="B3" s="146"/>
      <c r="C3" s="146"/>
      <c r="D3" s="146"/>
      <c r="E3" s="146"/>
      <c r="F3" s="145"/>
      <c r="G3" s="146"/>
      <c r="H3" s="146"/>
      <c r="I3" s="146"/>
      <c r="J3" s="146"/>
      <c r="K3" s="146"/>
    </row>
    <row r="4" spans="1:11" ht="27.75" customHeight="1" x14ac:dyDescent="0.35">
      <c r="A4" s="6" t="s">
        <v>1291</v>
      </c>
      <c r="B4" s="24">
        <v>39750000</v>
      </c>
      <c r="C4" s="26"/>
      <c r="D4" s="26"/>
      <c r="E4" s="84">
        <f t="shared" ref="E4:E14" si="0">SUM(B4:D4)</f>
        <v>39750000</v>
      </c>
      <c r="F4" s="30">
        <v>90937702.24000001</v>
      </c>
      <c r="G4" s="24">
        <v>20700000</v>
      </c>
      <c r="H4" s="26"/>
      <c r="I4" s="84">
        <f>SUM(G4:H4)</f>
        <v>20700000</v>
      </c>
      <c r="J4" s="86">
        <f>I4+F4+E4</f>
        <v>151387702.24000001</v>
      </c>
      <c r="K4" s="25">
        <f>2+26</f>
        <v>28</v>
      </c>
    </row>
    <row r="5" spans="1:11" ht="27.75" customHeight="1" x14ac:dyDescent="0.35">
      <c r="A5" s="6" t="s">
        <v>67</v>
      </c>
      <c r="B5" s="24"/>
      <c r="C5" s="24"/>
      <c r="D5" s="24">
        <v>7945000</v>
      </c>
      <c r="E5" s="84">
        <f t="shared" si="0"/>
        <v>7945000</v>
      </c>
      <c r="F5" s="30">
        <v>15000000</v>
      </c>
      <c r="G5" s="24"/>
      <c r="H5" s="24"/>
      <c r="I5" s="84">
        <f t="shared" ref="I5:I14" si="1">SUM(G5:H5)</f>
        <v>0</v>
      </c>
      <c r="J5" s="86">
        <f t="shared" ref="J5:J13" si="2">I5+F5+E5</f>
        <v>22945000</v>
      </c>
      <c r="K5" s="25">
        <v>4</v>
      </c>
    </row>
    <row r="6" spans="1:11" ht="27.75" customHeight="1" x14ac:dyDescent="0.35">
      <c r="A6" s="6" t="s">
        <v>37</v>
      </c>
      <c r="B6" s="24">
        <v>270889328.13000011</v>
      </c>
      <c r="C6" s="24"/>
      <c r="D6" s="24"/>
      <c r="E6" s="84">
        <f t="shared" si="0"/>
        <v>270889328.13000011</v>
      </c>
      <c r="F6" s="30">
        <v>32485092.386999488</v>
      </c>
      <c r="G6" s="24">
        <v>25828462.379999999</v>
      </c>
      <c r="H6" s="24">
        <v>95000000</v>
      </c>
      <c r="I6" s="84">
        <f t="shared" si="1"/>
        <v>120828462.38</v>
      </c>
      <c r="J6" s="86">
        <f t="shared" si="2"/>
        <v>424202882.8969996</v>
      </c>
      <c r="K6" s="25">
        <v>5</v>
      </c>
    </row>
    <row r="7" spans="1:11" ht="27.75" customHeight="1" x14ac:dyDescent="0.35">
      <c r="A7" s="6" t="s">
        <v>2918</v>
      </c>
      <c r="B7" s="24"/>
      <c r="C7" s="24"/>
      <c r="D7" s="24"/>
      <c r="E7" s="84"/>
      <c r="F7" s="30">
        <v>3248750.3200000003</v>
      </c>
      <c r="G7" s="24"/>
      <c r="H7" s="24"/>
      <c r="I7" s="84"/>
      <c r="J7" s="86">
        <f t="shared" si="2"/>
        <v>3248750.3200000003</v>
      </c>
      <c r="K7" s="25">
        <v>2</v>
      </c>
    </row>
    <row r="8" spans="1:11" ht="27.75" customHeight="1" x14ac:dyDescent="0.35">
      <c r="A8" s="6" t="s">
        <v>68</v>
      </c>
      <c r="B8" s="24">
        <v>259000000</v>
      </c>
      <c r="C8" s="24">
        <v>850620517.80999994</v>
      </c>
      <c r="D8" s="24">
        <v>224731606.44999999</v>
      </c>
      <c r="E8" s="84">
        <f t="shared" si="0"/>
        <v>1334352124.26</v>
      </c>
      <c r="F8" s="30">
        <v>135352679.43000001</v>
      </c>
      <c r="G8" s="24">
        <v>31684680.509999998</v>
      </c>
      <c r="H8" s="24">
        <v>147699512.41999996</v>
      </c>
      <c r="I8" s="84">
        <f>SUM(G8:H8)</f>
        <v>179384192.92999995</v>
      </c>
      <c r="J8" s="86">
        <f t="shared" si="2"/>
        <v>1649088996.6199999</v>
      </c>
      <c r="K8" s="25">
        <f>3+33+15+7</f>
        <v>58</v>
      </c>
    </row>
    <row r="9" spans="1:11" ht="27.75" customHeight="1" x14ac:dyDescent="0.35">
      <c r="A9" s="6" t="s">
        <v>69</v>
      </c>
      <c r="B9" s="24">
        <v>28000000</v>
      </c>
      <c r="C9" s="24">
        <v>282000000</v>
      </c>
      <c r="D9" s="24">
        <v>36732594.600000001</v>
      </c>
      <c r="E9" s="84">
        <f t="shared" si="0"/>
        <v>346732594.60000002</v>
      </c>
      <c r="F9" s="30">
        <v>203350000</v>
      </c>
      <c r="G9" s="24"/>
      <c r="H9" s="24">
        <v>191212996.93000001</v>
      </c>
      <c r="I9" s="84">
        <f>SUM(G9:H9)</f>
        <v>191212996.93000001</v>
      </c>
      <c r="J9" s="86">
        <f t="shared" si="2"/>
        <v>741295591.52999997</v>
      </c>
      <c r="K9" s="25">
        <f>3+20+6+7</f>
        <v>36</v>
      </c>
    </row>
    <row r="10" spans="1:11" ht="27.75" customHeight="1" x14ac:dyDescent="0.35">
      <c r="A10" s="6" t="s">
        <v>62</v>
      </c>
      <c r="B10" s="24">
        <v>553654666.65300035</v>
      </c>
      <c r="C10" s="24">
        <v>790901373.2299999</v>
      </c>
      <c r="D10" s="24">
        <v>251343173.23999992</v>
      </c>
      <c r="E10" s="84">
        <f t="shared" si="0"/>
        <v>1595899213.1230004</v>
      </c>
      <c r="F10" s="30">
        <v>95186330.950000003</v>
      </c>
      <c r="G10" s="24">
        <v>619656977.31999993</v>
      </c>
      <c r="H10" s="24">
        <v>85226491.669999957</v>
      </c>
      <c r="I10" s="84">
        <f>SUM(G10:H10)</f>
        <v>704883468.98999989</v>
      </c>
      <c r="J10" s="86">
        <f t="shared" si="2"/>
        <v>2395969013.0630002</v>
      </c>
      <c r="K10" s="25">
        <f>6+27+9+91</f>
        <v>133</v>
      </c>
    </row>
    <row r="11" spans="1:11" ht="27.75" customHeight="1" x14ac:dyDescent="0.35">
      <c r="A11" s="6" t="s">
        <v>70</v>
      </c>
      <c r="B11" s="24">
        <v>285205260.25000006</v>
      </c>
      <c r="C11" s="24">
        <v>50000000</v>
      </c>
      <c r="D11" s="24"/>
      <c r="E11" s="84">
        <f t="shared" si="0"/>
        <v>335205260.25000006</v>
      </c>
      <c r="F11" s="30">
        <v>396071620.80000001</v>
      </c>
      <c r="G11" s="24">
        <v>30100517.699999992</v>
      </c>
      <c r="H11" s="24"/>
      <c r="I11" s="84">
        <f>SUM(G11:H11)</f>
        <v>30100517.699999992</v>
      </c>
      <c r="J11" s="86">
        <f t="shared" si="2"/>
        <v>761377398.75</v>
      </c>
      <c r="K11" s="25">
        <f>147+1+3</f>
        <v>151</v>
      </c>
    </row>
    <row r="12" spans="1:11" ht="27.75" customHeight="1" x14ac:dyDescent="0.35">
      <c r="A12" s="6" t="s">
        <v>71</v>
      </c>
      <c r="B12" s="24">
        <v>441167150.41000003</v>
      </c>
      <c r="C12" s="24"/>
      <c r="D12" s="24"/>
      <c r="E12" s="84">
        <f t="shared" si="0"/>
        <v>441167150.41000003</v>
      </c>
      <c r="F12" s="30">
        <v>295852983.87300038</v>
      </c>
      <c r="G12" s="24"/>
      <c r="H12" s="24">
        <v>1376091749.3199999</v>
      </c>
      <c r="I12" s="84">
        <f>SUM(G12:H12)</f>
        <v>1376091749.3199999</v>
      </c>
      <c r="J12" s="86">
        <f t="shared" si="2"/>
        <v>2113111883.6030004</v>
      </c>
      <c r="K12" s="25">
        <f>14+15</f>
        <v>29</v>
      </c>
    </row>
    <row r="13" spans="1:11" ht="27.75" customHeight="1" x14ac:dyDescent="0.35">
      <c r="A13" s="5" t="s">
        <v>38</v>
      </c>
      <c r="B13" s="24"/>
      <c r="C13" s="24"/>
      <c r="D13" s="24">
        <v>11433869.17</v>
      </c>
      <c r="E13" s="84">
        <f t="shared" si="0"/>
        <v>11433869.17</v>
      </c>
      <c r="F13" s="30"/>
      <c r="G13" s="24"/>
      <c r="H13" s="24"/>
      <c r="I13" s="84">
        <f t="shared" si="1"/>
        <v>0</v>
      </c>
      <c r="J13" s="86">
        <f t="shared" si="2"/>
        <v>11433869.17</v>
      </c>
      <c r="K13" s="25">
        <v>1</v>
      </c>
    </row>
    <row r="14" spans="1:11" ht="27.75" customHeight="1" x14ac:dyDescent="0.35">
      <c r="A14" s="6" t="s">
        <v>39</v>
      </c>
      <c r="B14" s="24">
        <v>10000000</v>
      </c>
      <c r="C14" s="24"/>
      <c r="D14" s="24">
        <v>50000000</v>
      </c>
      <c r="E14" s="84">
        <f t="shared" si="0"/>
        <v>60000000</v>
      </c>
      <c r="F14" s="30">
        <v>10000000</v>
      </c>
      <c r="G14" s="24"/>
      <c r="H14" s="24"/>
      <c r="I14" s="84">
        <f t="shared" si="1"/>
        <v>0</v>
      </c>
      <c r="J14" s="86">
        <f>I14+F14+E14</f>
        <v>70000000</v>
      </c>
      <c r="K14" s="4">
        <f>1+1+2</f>
        <v>4</v>
      </c>
    </row>
    <row r="15" spans="1:11" ht="26.25" customHeight="1" x14ac:dyDescent="0.35">
      <c r="A15" s="7" t="s">
        <v>64</v>
      </c>
      <c r="B15" s="30">
        <f t="shared" ref="B15:K15" si="3">SUM(B4:B14)</f>
        <v>1887666405.4430006</v>
      </c>
      <c r="C15" s="24">
        <f t="shared" si="3"/>
        <v>1973521891.04</v>
      </c>
      <c r="D15" s="24">
        <f t="shared" si="3"/>
        <v>582186243.46000004</v>
      </c>
      <c r="E15" s="30">
        <f t="shared" si="3"/>
        <v>4443374539.9430008</v>
      </c>
      <c r="F15" s="30">
        <f t="shared" si="3"/>
        <v>1277485160</v>
      </c>
      <c r="G15" s="24">
        <f t="shared" si="3"/>
        <v>727970637.90999997</v>
      </c>
      <c r="H15" s="24">
        <f t="shared" si="3"/>
        <v>1895230750.3399999</v>
      </c>
      <c r="I15" s="30">
        <f t="shared" si="3"/>
        <v>2623201388.25</v>
      </c>
      <c r="J15" s="30">
        <f t="shared" si="3"/>
        <v>8344061088.1930008</v>
      </c>
      <c r="K15" s="2">
        <f t="shared" si="3"/>
        <v>451</v>
      </c>
    </row>
    <row r="16" spans="1:11" ht="42" customHeight="1" x14ac:dyDescent="0.35">
      <c r="A16" s="6" t="s">
        <v>2922</v>
      </c>
      <c r="B16" s="24"/>
      <c r="C16" s="24"/>
      <c r="D16" s="24"/>
      <c r="E16" s="24">
        <v>1218000000</v>
      </c>
      <c r="F16" s="117"/>
      <c r="G16" s="118"/>
      <c r="H16" s="118"/>
      <c r="I16" s="118"/>
      <c r="J16" s="118"/>
      <c r="K16" s="119"/>
    </row>
    <row r="17" spans="1:14" ht="41.25" customHeight="1" x14ac:dyDescent="0.35">
      <c r="A17" s="6" t="s">
        <v>2923</v>
      </c>
      <c r="B17" s="24"/>
      <c r="C17" s="24"/>
      <c r="D17" s="24"/>
      <c r="E17" s="24">
        <v>388556713.18699956</v>
      </c>
      <c r="F17" s="120"/>
      <c r="G17" s="121"/>
      <c r="H17" s="121"/>
      <c r="I17" s="121"/>
      <c r="J17" s="121"/>
      <c r="K17" s="122"/>
    </row>
    <row r="18" spans="1:14" ht="30" customHeight="1" x14ac:dyDescent="0.35">
      <c r="A18" s="6" t="s">
        <v>66</v>
      </c>
      <c r="B18" s="24">
        <v>313790776.5</v>
      </c>
      <c r="C18" s="24"/>
      <c r="D18" s="24"/>
      <c r="E18" s="24">
        <f>SUM(B18:D18)</f>
        <v>313790776.5</v>
      </c>
      <c r="F18" s="123"/>
      <c r="G18" s="124"/>
      <c r="H18" s="124"/>
      <c r="I18" s="124"/>
      <c r="J18" s="124"/>
      <c r="K18" s="122"/>
    </row>
    <row r="19" spans="1:14" ht="30" customHeight="1" x14ac:dyDescent="0.35">
      <c r="A19" s="7" t="s">
        <v>36</v>
      </c>
      <c r="B19" s="30">
        <f>B18+B15</f>
        <v>2201457181.9430008</v>
      </c>
      <c r="C19" s="30">
        <f>C18+C15</f>
        <v>1973521891.04</v>
      </c>
      <c r="D19" s="30">
        <f>D15</f>
        <v>582186243.46000004</v>
      </c>
      <c r="E19" s="30">
        <f>E15+E16+E17+E18</f>
        <v>6363722029.6300001</v>
      </c>
      <c r="F19" s="125"/>
      <c r="G19" s="126"/>
      <c r="H19" s="126"/>
      <c r="I19" s="126"/>
      <c r="J19" s="127"/>
      <c r="K19" s="126"/>
    </row>
    <row r="20" spans="1:14" ht="9" customHeight="1" x14ac:dyDescent="0.35">
      <c r="A20" s="3"/>
      <c r="B20" s="3"/>
      <c r="C20" s="3"/>
      <c r="D20" s="3"/>
      <c r="E20" s="3"/>
      <c r="F20" s="3"/>
      <c r="G20" s="3"/>
      <c r="H20" s="3"/>
      <c r="I20" s="3"/>
      <c r="J20" s="3"/>
      <c r="K20" s="3"/>
      <c r="L20" s="3"/>
      <c r="M20" s="3"/>
      <c r="N20" s="3"/>
    </row>
    <row r="21" spans="1:14" ht="19.5" customHeight="1" x14ac:dyDescent="0.35">
      <c r="A21" s="139" t="s">
        <v>2920</v>
      </c>
      <c r="B21" s="139"/>
      <c r="C21" s="139"/>
      <c r="D21" s="139"/>
      <c r="E21" s="139"/>
      <c r="F21" s="139"/>
      <c r="G21" s="139"/>
      <c r="H21" s="139"/>
      <c r="I21" s="139"/>
      <c r="J21" s="139"/>
      <c r="K21" s="139"/>
      <c r="L21" s="3"/>
      <c r="M21" s="3"/>
      <c r="N21" s="3"/>
    </row>
    <row r="22" spans="1:14" ht="25.5" customHeight="1" x14ac:dyDescent="0.35">
      <c r="A22" s="139" t="s">
        <v>2904</v>
      </c>
      <c r="B22" s="139"/>
      <c r="C22" s="139"/>
      <c r="D22" s="139"/>
      <c r="E22" s="139"/>
      <c r="F22" s="139"/>
      <c r="G22" s="139"/>
      <c r="H22" s="139"/>
      <c r="I22" s="139"/>
      <c r="J22" s="139"/>
      <c r="K22" s="139"/>
      <c r="L22" s="3"/>
      <c r="M22" s="3"/>
      <c r="N22" s="3"/>
    </row>
    <row r="23" spans="1:14" ht="25.5" customHeight="1" x14ac:dyDescent="0.35">
      <c r="A23" s="139" t="s">
        <v>2925</v>
      </c>
      <c r="B23" s="139"/>
      <c r="C23" s="139"/>
      <c r="D23" s="139"/>
      <c r="E23" s="139"/>
      <c r="F23" s="139"/>
      <c r="G23" s="139"/>
      <c r="H23" s="139"/>
      <c r="I23" s="139"/>
      <c r="J23" s="139"/>
      <c r="K23" s="139"/>
    </row>
  </sheetData>
  <mergeCells count="16">
    <mergeCell ref="A23:K23"/>
    <mergeCell ref="A22:K22"/>
    <mergeCell ref="A21:K21"/>
    <mergeCell ref="G1:I1"/>
    <mergeCell ref="F1:F3"/>
    <mergeCell ref="I2:I3"/>
    <mergeCell ref="B2:B3"/>
    <mergeCell ref="D2:D3"/>
    <mergeCell ref="E2:E3"/>
    <mergeCell ref="A1:A3"/>
    <mergeCell ref="G2:G3"/>
    <mergeCell ref="H2:H3"/>
    <mergeCell ref="B1:E1"/>
    <mergeCell ref="J1:J3"/>
    <mergeCell ref="K1:K3"/>
    <mergeCell ref="C2:C3"/>
  </mergeCells>
  <printOptions horizontalCentered="1"/>
  <pageMargins left="0.11811023622047245" right="0.11811023622047245" top="0.15748031496062992" bottom="0.15748031496062992" header="0" footer="0"/>
  <pageSetup paperSize="9" scale="67" fitToHeight="0" orientation="landscape" r:id="rId1"/>
  <ignoredErrors>
    <ignoredError sqref="I4:I5 I6:I1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C63B1-327B-47D8-BC2B-5000480DF28A}">
  <sheetPr>
    <pageSetUpPr fitToPage="1"/>
  </sheetPr>
  <dimension ref="A1:I559"/>
  <sheetViews>
    <sheetView view="pageBreakPreview" zoomScaleNormal="100" zoomScaleSheetLayoutView="100" workbookViewId="0">
      <selection sqref="A1:I559"/>
    </sheetView>
  </sheetViews>
  <sheetFormatPr defaultColWidth="9.1796875" defaultRowHeight="13" x14ac:dyDescent="0.35"/>
  <cols>
    <col min="1" max="1" width="19.7265625" style="88" customWidth="1"/>
    <col min="2" max="2" width="16.453125" style="88" bestFit="1" customWidth="1"/>
    <col min="3" max="3" width="72.81640625" style="88" customWidth="1"/>
    <col min="4" max="4" width="18.7265625" style="88" customWidth="1"/>
    <col min="5" max="5" width="20.1796875" style="88" customWidth="1"/>
    <col min="6" max="6" width="18.1796875" style="88" customWidth="1"/>
    <col min="7" max="7" width="20.7265625" style="97" customWidth="1"/>
    <col min="8" max="8" width="16.81640625" style="88" customWidth="1"/>
    <col min="9" max="9" width="17.453125" style="88" bestFit="1" customWidth="1"/>
    <col min="10" max="16384" width="9.1796875" style="88"/>
  </cols>
  <sheetData>
    <row r="1" spans="1:9" ht="71.25" customHeight="1" x14ac:dyDescent="0.35">
      <c r="A1" s="155" t="s">
        <v>2688</v>
      </c>
      <c r="B1" s="155"/>
      <c r="C1" s="155"/>
      <c r="D1" s="155"/>
      <c r="E1" s="155"/>
      <c r="F1" s="155"/>
      <c r="G1" s="155"/>
      <c r="H1" s="155"/>
      <c r="I1" s="155"/>
    </row>
    <row r="2" spans="1:9" s="92" customFormat="1" ht="39" x14ac:dyDescent="0.35">
      <c r="A2" s="156" t="s">
        <v>1293</v>
      </c>
      <c r="B2" s="156" t="s">
        <v>4</v>
      </c>
      <c r="C2" s="156" t="s">
        <v>5</v>
      </c>
      <c r="D2" s="89" t="s">
        <v>6</v>
      </c>
      <c r="E2" s="90" t="s">
        <v>1294</v>
      </c>
      <c r="F2" s="90" t="s">
        <v>1295</v>
      </c>
      <c r="G2" s="91" t="s">
        <v>1296</v>
      </c>
      <c r="H2" s="89">
        <v>2024</v>
      </c>
      <c r="I2" s="89">
        <v>2025</v>
      </c>
    </row>
    <row r="3" spans="1:9" s="92" customFormat="1" ht="16.5" customHeight="1" x14ac:dyDescent="0.35">
      <c r="A3" s="154"/>
      <c r="B3" s="154"/>
      <c r="C3" s="154"/>
      <c r="D3" s="89" t="s">
        <v>1297</v>
      </c>
      <c r="E3" s="90" t="s">
        <v>1298</v>
      </c>
      <c r="F3" s="90" t="s">
        <v>1299</v>
      </c>
      <c r="G3" s="93" t="s">
        <v>1300</v>
      </c>
      <c r="H3" s="89" t="s">
        <v>1301</v>
      </c>
      <c r="I3" s="89" t="s">
        <v>1302</v>
      </c>
    </row>
    <row r="4" spans="1:9" s="96" customFormat="1" ht="29.25" customHeight="1" x14ac:dyDescent="0.35">
      <c r="A4" s="94" t="s">
        <v>864</v>
      </c>
      <c r="B4" s="94" t="s">
        <v>2927</v>
      </c>
      <c r="C4" s="95" t="s">
        <v>1304</v>
      </c>
      <c r="D4" s="13">
        <f>E4+F4</f>
        <v>14085900</v>
      </c>
      <c r="E4" s="13">
        <v>279000</v>
      </c>
      <c r="F4" s="13">
        <v>13806900</v>
      </c>
      <c r="G4" s="13">
        <v>251100</v>
      </c>
      <c r="H4" s="13">
        <f>G4*0.25</f>
        <v>62775</v>
      </c>
      <c r="I4" s="13">
        <f>G4*0.75</f>
        <v>188325</v>
      </c>
    </row>
    <row r="5" spans="1:9" s="96" customFormat="1" ht="14.5" x14ac:dyDescent="0.35">
      <c r="A5" s="94" t="s">
        <v>864</v>
      </c>
      <c r="B5" s="94" t="s">
        <v>1305</v>
      </c>
      <c r="C5" s="95" t="s">
        <v>1306</v>
      </c>
      <c r="D5" s="13">
        <f t="shared" ref="D5:D68" si="0">E5+F5</f>
        <v>18001231</v>
      </c>
      <c r="E5" s="13">
        <v>720860</v>
      </c>
      <c r="F5" s="13">
        <v>17280371</v>
      </c>
      <c r="G5" s="13">
        <v>648774</v>
      </c>
      <c r="H5" s="13">
        <f t="shared" ref="H5:H68" si="1">G5*0.25</f>
        <v>162193.5</v>
      </c>
      <c r="I5" s="13">
        <f t="shared" ref="I5:I68" si="2">G5*0.75</f>
        <v>486580.5</v>
      </c>
    </row>
    <row r="6" spans="1:9" s="96" customFormat="1" ht="14.5" x14ac:dyDescent="0.35">
      <c r="A6" s="94" t="s">
        <v>864</v>
      </c>
      <c r="B6" s="94" t="s">
        <v>1307</v>
      </c>
      <c r="C6" s="95" t="s">
        <v>1308</v>
      </c>
      <c r="D6" s="13">
        <f t="shared" si="0"/>
        <v>16662943</v>
      </c>
      <c r="E6" s="13">
        <v>249500</v>
      </c>
      <c r="F6" s="13">
        <v>16413443</v>
      </c>
      <c r="G6" s="13">
        <v>224550</v>
      </c>
      <c r="H6" s="13">
        <f t="shared" si="1"/>
        <v>56137.5</v>
      </c>
      <c r="I6" s="13">
        <f t="shared" si="2"/>
        <v>168412.5</v>
      </c>
    </row>
    <row r="7" spans="1:9" s="96" customFormat="1" ht="26" x14ac:dyDescent="0.35">
      <c r="A7" s="94" t="s">
        <v>864</v>
      </c>
      <c r="B7" s="94" t="s">
        <v>1309</v>
      </c>
      <c r="C7" s="95" t="s">
        <v>1310</v>
      </c>
      <c r="D7" s="13">
        <f t="shared" si="0"/>
        <v>10000000</v>
      </c>
      <c r="E7" s="13">
        <v>325000</v>
      </c>
      <c r="F7" s="13">
        <v>9675000</v>
      </c>
      <c r="G7" s="13">
        <v>292500</v>
      </c>
      <c r="H7" s="13">
        <f t="shared" si="1"/>
        <v>73125</v>
      </c>
      <c r="I7" s="13">
        <f t="shared" si="2"/>
        <v>219375</v>
      </c>
    </row>
    <row r="8" spans="1:9" s="96" customFormat="1" ht="22.5" customHeight="1" x14ac:dyDescent="0.35">
      <c r="A8" s="94" t="s">
        <v>864</v>
      </c>
      <c r="B8" s="94" t="s">
        <v>1311</v>
      </c>
      <c r="C8" s="95" t="s">
        <v>1312</v>
      </c>
      <c r="D8" s="13">
        <f t="shared" si="0"/>
        <v>974274.81</v>
      </c>
      <c r="E8" s="13">
        <v>73396.95</v>
      </c>
      <c r="F8" s="13">
        <v>900877.8600000001</v>
      </c>
      <c r="G8" s="13">
        <v>66057.255000000005</v>
      </c>
      <c r="H8" s="13">
        <f t="shared" si="1"/>
        <v>16514.313750000001</v>
      </c>
      <c r="I8" s="13">
        <f t="shared" si="2"/>
        <v>49542.941250000003</v>
      </c>
    </row>
    <row r="9" spans="1:9" s="96" customFormat="1" ht="14.5" x14ac:dyDescent="0.35">
      <c r="A9" s="94" t="s">
        <v>864</v>
      </c>
      <c r="B9" s="94" t="s">
        <v>1313</v>
      </c>
      <c r="C9" s="95" t="s">
        <v>1314</v>
      </c>
      <c r="D9" s="13">
        <f t="shared" si="0"/>
        <v>1315500</v>
      </c>
      <c r="E9" s="13">
        <v>126297.34</v>
      </c>
      <c r="F9" s="13">
        <v>1189202.6599999999</v>
      </c>
      <c r="G9" s="13">
        <v>113667.606</v>
      </c>
      <c r="H9" s="13">
        <f t="shared" si="1"/>
        <v>28416.9015</v>
      </c>
      <c r="I9" s="13">
        <f t="shared" si="2"/>
        <v>85250.704499999993</v>
      </c>
    </row>
    <row r="10" spans="1:9" s="96" customFormat="1" ht="14.5" x14ac:dyDescent="0.35">
      <c r="A10" s="94" t="s">
        <v>864</v>
      </c>
      <c r="B10" s="94" t="s">
        <v>1315</v>
      </c>
      <c r="C10" s="95" t="s">
        <v>1316</v>
      </c>
      <c r="D10" s="13">
        <f t="shared" si="0"/>
        <v>956752.39</v>
      </c>
      <c r="E10" s="13">
        <v>85744.35</v>
      </c>
      <c r="F10" s="13">
        <v>871008.04</v>
      </c>
      <c r="G10" s="13">
        <v>77169.915000000008</v>
      </c>
      <c r="H10" s="13">
        <f t="shared" si="1"/>
        <v>19292.478750000002</v>
      </c>
      <c r="I10" s="13">
        <f t="shared" si="2"/>
        <v>57877.436250000006</v>
      </c>
    </row>
    <row r="11" spans="1:9" s="96" customFormat="1" ht="14.5" x14ac:dyDescent="0.35">
      <c r="A11" s="94" t="s">
        <v>864</v>
      </c>
      <c r="B11" s="94" t="s">
        <v>1317</v>
      </c>
      <c r="C11" s="95" t="s">
        <v>1318</v>
      </c>
      <c r="D11" s="13">
        <f t="shared" si="0"/>
        <v>343900</v>
      </c>
      <c r="E11" s="13">
        <v>12389.75</v>
      </c>
      <c r="F11" s="13">
        <v>331510.25</v>
      </c>
      <c r="G11" s="13">
        <v>11150.775</v>
      </c>
      <c r="H11" s="13">
        <f t="shared" si="1"/>
        <v>2787.6937499999999</v>
      </c>
      <c r="I11" s="13">
        <f t="shared" si="2"/>
        <v>8363.0812499999993</v>
      </c>
    </row>
    <row r="12" spans="1:9" s="96" customFormat="1" ht="14.5" x14ac:dyDescent="0.35">
      <c r="A12" s="94" t="s">
        <v>864</v>
      </c>
      <c r="B12" s="94" t="s">
        <v>1319</v>
      </c>
      <c r="C12" s="95" t="s">
        <v>1320</v>
      </c>
      <c r="D12" s="13">
        <f t="shared" si="0"/>
        <v>2152726.52</v>
      </c>
      <c r="E12" s="13">
        <v>280329.67999999993</v>
      </c>
      <c r="F12" s="13">
        <v>1872396.84</v>
      </c>
      <c r="G12" s="13">
        <v>252296.71199999994</v>
      </c>
      <c r="H12" s="13">
        <f t="shared" si="1"/>
        <v>63074.177999999985</v>
      </c>
      <c r="I12" s="13">
        <f t="shared" si="2"/>
        <v>189222.53399999996</v>
      </c>
    </row>
    <row r="13" spans="1:9" s="96" customFormat="1" ht="26" x14ac:dyDescent="0.35">
      <c r="A13" s="94" t="s">
        <v>864</v>
      </c>
      <c r="B13" s="94" t="s">
        <v>1321</v>
      </c>
      <c r="C13" s="95" t="s">
        <v>1322</v>
      </c>
      <c r="D13" s="13">
        <f t="shared" si="0"/>
        <v>3979142.35</v>
      </c>
      <c r="E13" s="13">
        <v>215872.41</v>
      </c>
      <c r="F13" s="13">
        <v>3763269.94</v>
      </c>
      <c r="G13" s="13">
        <v>194285.16899999999</v>
      </c>
      <c r="H13" s="13">
        <f t="shared" si="1"/>
        <v>48571.292249999999</v>
      </c>
      <c r="I13" s="13">
        <f t="shared" si="2"/>
        <v>145713.87675</v>
      </c>
    </row>
    <row r="14" spans="1:9" s="96" customFormat="1" ht="14.5" x14ac:dyDescent="0.35">
      <c r="A14" s="94" t="s">
        <v>864</v>
      </c>
      <c r="B14" s="94" t="s">
        <v>1323</v>
      </c>
      <c r="C14" s="95" t="s">
        <v>1324</v>
      </c>
      <c r="D14" s="13">
        <f t="shared" si="0"/>
        <v>3054590.21</v>
      </c>
      <c r="E14" s="13">
        <v>628180.96</v>
      </c>
      <c r="F14" s="13">
        <v>2426409.25</v>
      </c>
      <c r="G14" s="13">
        <v>565362.86399999994</v>
      </c>
      <c r="H14" s="13">
        <f t="shared" si="1"/>
        <v>141340.71599999999</v>
      </c>
      <c r="I14" s="13">
        <f t="shared" si="2"/>
        <v>424022.14799999993</v>
      </c>
    </row>
    <row r="15" spans="1:9" s="96" customFormat="1" ht="26" x14ac:dyDescent="0.35">
      <c r="A15" s="94" t="s">
        <v>864</v>
      </c>
      <c r="B15" s="94" t="s">
        <v>1325</v>
      </c>
      <c r="C15" s="95" t="s">
        <v>1326</v>
      </c>
      <c r="D15" s="13">
        <f t="shared" si="0"/>
        <v>3323293.2799999993</v>
      </c>
      <c r="E15" s="13">
        <v>327463.76</v>
      </c>
      <c r="F15" s="13">
        <v>2995829.5199999996</v>
      </c>
      <c r="G15" s="13">
        <v>294717.38400000002</v>
      </c>
      <c r="H15" s="13">
        <f t="shared" si="1"/>
        <v>73679.346000000005</v>
      </c>
      <c r="I15" s="13">
        <f t="shared" si="2"/>
        <v>221038.038</v>
      </c>
    </row>
    <row r="16" spans="1:9" s="96" customFormat="1" ht="14.5" x14ac:dyDescent="0.35">
      <c r="A16" s="94" t="s">
        <v>864</v>
      </c>
      <c r="B16" s="94" t="s">
        <v>1327</v>
      </c>
      <c r="C16" s="95" t="s">
        <v>1328</v>
      </c>
      <c r="D16" s="13">
        <f t="shared" si="0"/>
        <v>3421603.68</v>
      </c>
      <c r="E16" s="13">
        <v>428781.05</v>
      </c>
      <c r="F16" s="13">
        <v>2992822.6300000004</v>
      </c>
      <c r="G16" s="13">
        <v>385902.94500000001</v>
      </c>
      <c r="H16" s="13">
        <f t="shared" si="1"/>
        <v>96475.736250000002</v>
      </c>
      <c r="I16" s="13">
        <f t="shared" si="2"/>
        <v>289427.20874999999</v>
      </c>
    </row>
    <row r="17" spans="1:9" s="96" customFormat="1" ht="14.5" x14ac:dyDescent="0.35">
      <c r="A17" s="94" t="s">
        <v>864</v>
      </c>
      <c r="B17" s="94" t="s">
        <v>1329</v>
      </c>
      <c r="C17" s="95" t="s">
        <v>1330</v>
      </c>
      <c r="D17" s="13">
        <f t="shared" si="0"/>
        <v>2591117.87</v>
      </c>
      <c r="E17" s="13">
        <v>403789.68999999994</v>
      </c>
      <c r="F17" s="13">
        <v>2187328.1800000002</v>
      </c>
      <c r="G17" s="13">
        <v>363410.72099999996</v>
      </c>
      <c r="H17" s="13">
        <f t="shared" si="1"/>
        <v>90852.68024999999</v>
      </c>
      <c r="I17" s="13">
        <f t="shared" si="2"/>
        <v>272558.04074999999</v>
      </c>
    </row>
    <row r="18" spans="1:9" s="96" customFormat="1" ht="14.5" x14ac:dyDescent="0.35">
      <c r="A18" s="94" t="s">
        <v>864</v>
      </c>
      <c r="B18" s="94" t="s">
        <v>1311</v>
      </c>
      <c r="C18" s="95" t="s">
        <v>1312</v>
      </c>
      <c r="D18" s="13">
        <f t="shared" si="0"/>
        <v>974274.81</v>
      </c>
      <c r="E18" s="13">
        <v>415916.04</v>
      </c>
      <c r="F18" s="13">
        <v>558358.77</v>
      </c>
      <c r="G18" s="13">
        <v>374324.43599999999</v>
      </c>
      <c r="H18" s="13">
        <f t="shared" si="1"/>
        <v>93581.108999999997</v>
      </c>
      <c r="I18" s="13">
        <f t="shared" si="2"/>
        <v>280743.32699999999</v>
      </c>
    </row>
    <row r="19" spans="1:9" s="96" customFormat="1" ht="14.5" x14ac:dyDescent="0.35">
      <c r="A19" s="94" t="s">
        <v>864</v>
      </c>
      <c r="B19" s="94" t="s">
        <v>1313</v>
      </c>
      <c r="C19" s="95" t="s">
        <v>1331</v>
      </c>
      <c r="D19" s="13">
        <f t="shared" si="0"/>
        <v>1315500</v>
      </c>
      <c r="E19" s="13">
        <v>715684.93</v>
      </c>
      <c r="F19" s="13">
        <v>599815.06999999995</v>
      </c>
      <c r="G19" s="13">
        <v>644116.43700000003</v>
      </c>
      <c r="H19" s="13">
        <f t="shared" si="1"/>
        <v>161029.10925000001</v>
      </c>
      <c r="I19" s="13">
        <f t="shared" si="2"/>
        <v>483087.32775000005</v>
      </c>
    </row>
    <row r="20" spans="1:9" s="96" customFormat="1" ht="14.5" x14ac:dyDescent="0.35">
      <c r="A20" s="94" t="s">
        <v>864</v>
      </c>
      <c r="B20" s="94" t="s">
        <v>1315</v>
      </c>
      <c r="C20" s="95" t="s">
        <v>1316</v>
      </c>
      <c r="D20" s="13">
        <f t="shared" si="0"/>
        <v>956752.39</v>
      </c>
      <c r="E20" s="13">
        <v>485884.66</v>
      </c>
      <c r="F20" s="13">
        <v>470867.73000000004</v>
      </c>
      <c r="G20" s="13">
        <v>437296.19399999996</v>
      </c>
      <c r="H20" s="13">
        <f t="shared" si="1"/>
        <v>109324.04849999999</v>
      </c>
      <c r="I20" s="13">
        <f t="shared" si="2"/>
        <v>327972.14549999998</v>
      </c>
    </row>
    <row r="21" spans="1:9" s="96" customFormat="1" ht="26" x14ac:dyDescent="0.35">
      <c r="A21" s="94" t="s">
        <v>864</v>
      </c>
      <c r="B21" s="94" t="s">
        <v>1332</v>
      </c>
      <c r="C21" s="95" t="s">
        <v>1333</v>
      </c>
      <c r="D21" s="13">
        <f t="shared" si="0"/>
        <v>7965164.4699999997</v>
      </c>
      <c r="E21" s="13">
        <v>343980.22999999952</v>
      </c>
      <c r="F21" s="13">
        <v>7621184.2400000002</v>
      </c>
      <c r="G21" s="13">
        <v>309582.20699999959</v>
      </c>
      <c r="H21" s="13">
        <f t="shared" si="1"/>
        <v>77395.551749999897</v>
      </c>
      <c r="I21" s="13">
        <f t="shared" si="2"/>
        <v>232186.65524999969</v>
      </c>
    </row>
    <row r="22" spans="1:9" s="96" customFormat="1" ht="26" x14ac:dyDescent="0.35">
      <c r="A22" s="94" t="s">
        <v>864</v>
      </c>
      <c r="B22" s="94" t="s">
        <v>1334</v>
      </c>
      <c r="C22" s="95" t="s">
        <v>1335</v>
      </c>
      <c r="D22" s="13">
        <f t="shared" si="0"/>
        <v>7322126.9000000004</v>
      </c>
      <c r="E22" s="13">
        <v>263553.03999999998</v>
      </c>
      <c r="F22" s="13">
        <v>7058573.8600000003</v>
      </c>
      <c r="G22" s="13">
        <v>237197.73599999998</v>
      </c>
      <c r="H22" s="13">
        <f t="shared" si="1"/>
        <v>59299.433999999994</v>
      </c>
      <c r="I22" s="13">
        <f t="shared" si="2"/>
        <v>177898.30199999997</v>
      </c>
    </row>
    <row r="23" spans="1:9" s="96" customFormat="1" ht="14.5" x14ac:dyDescent="0.35">
      <c r="A23" s="94" t="s">
        <v>864</v>
      </c>
      <c r="B23" s="94" t="s">
        <v>1336</v>
      </c>
      <c r="C23" s="95" t="s">
        <v>1337</v>
      </c>
      <c r="D23" s="13">
        <f t="shared" si="0"/>
        <v>7852550.7999999998</v>
      </c>
      <c r="E23" s="13">
        <v>847209.83</v>
      </c>
      <c r="F23" s="13">
        <v>7005340.9699999997</v>
      </c>
      <c r="G23" s="13">
        <v>762488.84699999995</v>
      </c>
      <c r="H23" s="13">
        <f t="shared" si="1"/>
        <v>190622.21174999999</v>
      </c>
      <c r="I23" s="13">
        <f t="shared" si="2"/>
        <v>571866.63524999993</v>
      </c>
    </row>
    <row r="24" spans="1:9" s="96" customFormat="1" ht="14.5" x14ac:dyDescent="0.35">
      <c r="A24" s="94" t="s">
        <v>864</v>
      </c>
      <c r="B24" s="94" t="s">
        <v>1338</v>
      </c>
      <c r="C24" s="95" t="s">
        <v>1339</v>
      </c>
      <c r="D24" s="13">
        <f t="shared" si="0"/>
        <v>7575679.8499999996</v>
      </c>
      <c r="E24" s="13">
        <v>991185.60999999987</v>
      </c>
      <c r="F24" s="13">
        <v>6584494.2400000002</v>
      </c>
      <c r="G24" s="13">
        <v>892067.04899999988</v>
      </c>
      <c r="H24" s="13">
        <f t="shared" si="1"/>
        <v>223016.76224999997</v>
      </c>
      <c r="I24" s="13">
        <f t="shared" si="2"/>
        <v>669050.28674999997</v>
      </c>
    </row>
    <row r="25" spans="1:9" s="96" customFormat="1" ht="14.5" x14ac:dyDescent="0.35">
      <c r="A25" s="94" t="s">
        <v>864</v>
      </c>
      <c r="B25" s="94" t="s">
        <v>1340</v>
      </c>
      <c r="C25" s="95" t="s">
        <v>1341</v>
      </c>
      <c r="D25" s="13">
        <f t="shared" si="0"/>
        <v>9087826.6699999999</v>
      </c>
      <c r="E25" s="13">
        <v>1045540.8</v>
      </c>
      <c r="F25" s="13">
        <v>8042285.8700000001</v>
      </c>
      <c r="G25" s="13">
        <v>940986.72000000009</v>
      </c>
      <c r="H25" s="13">
        <f t="shared" si="1"/>
        <v>235246.68000000002</v>
      </c>
      <c r="I25" s="13">
        <f t="shared" si="2"/>
        <v>705740.04</v>
      </c>
    </row>
    <row r="26" spans="1:9" s="96" customFormat="1" ht="14.5" x14ac:dyDescent="0.35">
      <c r="A26" s="94" t="s">
        <v>864</v>
      </c>
      <c r="B26" s="94" t="s">
        <v>1342</v>
      </c>
      <c r="C26" s="95" t="s">
        <v>1343</v>
      </c>
      <c r="D26" s="13">
        <f t="shared" si="0"/>
        <v>7500579.8600000003</v>
      </c>
      <c r="E26" s="13">
        <v>990349.1</v>
      </c>
      <c r="F26" s="13">
        <v>6510230.7600000007</v>
      </c>
      <c r="G26" s="13">
        <v>891314.19</v>
      </c>
      <c r="H26" s="13">
        <f t="shared" si="1"/>
        <v>222828.54749999999</v>
      </c>
      <c r="I26" s="13">
        <f t="shared" si="2"/>
        <v>668485.64249999996</v>
      </c>
    </row>
    <row r="27" spans="1:9" s="96" customFormat="1" ht="14.5" x14ac:dyDescent="0.35">
      <c r="A27" s="94" t="s">
        <v>864</v>
      </c>
      <c r="B27" s="94" t="s">
        <v>1344</v>
      </c>
      <c r="C27" s="95" t="s">
        <v>1345</v>
      </c>
      <c r="D27" s="13">
        <f t="shared" si="0"/>
        <v>4877000</v>
      </c>
      <c r="E27" s="13">
        <v>3704600</v>
      </c>
      <c r="F27" s="13">
        <v>1172400</v>
      </c>
      <c r="G27" s="13">
        <v>3334140</v>
      </c>
      <c r="H27" s="13">
        <f t="shared" si="1"/>
        <v>833535</v>
      </c>
      <c r="I27" s="13">
        <f t="shared" si="2"/>
        <v>2500605</v>
      </c>
    </row>
    <row r="28" spans="1:9" s="96" customFormat="1" ht="14.5" x14ac:dyDescent="0.35">
      <c r="A28" s="94" t="s">
        <v>864</v>
      </c>
      <c r="B28" s="94" t="s">
        <v>1346</v>
      </c>
      <c r="C28" s="95" t="s">
        <v>1347</v>
      </c>
      <c r="D28" s="13">
        <f t="shared" si="0"/>
        <v>5970800</v>
      </c>
      <c r="E28" s="13">
        <v>4522480</v>
      </c>
      <c r="F28" s="13">
        <v>1448320</v>
      </c>
      <c r="G28" s="13">
        <v>4070232</v>
      </c>
      <c r="H28" s="13">
        <f t="shared" si="1"/>
        <v>1017558</v>
      </c>
      <c r="I28" s="13">
        <f t="shared" si="2"/>
        <v>3052674</v>
      </c>
    </row>
    <row r="29" spans="1:9" s="96" customFormat="1" ht="14.5" x14ac:dyDescent="0.35">
      <c r="A29" s="94" t="s">
        <v>864</v>
      </c>
      <c r="B29" s="94" t="s">
        <v>1348</v>
      </c>
      <c r="C29" s="95" t="s">
        <v>1349</v>
      </c>
      <c r="D29" s="13">
        <f t="shared" si="0"/>
        <v>5592568.75</v>
      </c>
      <c r="E29" s="13">
        <v>4227972.5</v>
      </c>
      <c r="F29" s="13">
        <v>1364596.25</v>
      </c>
      <c r="G29" s="13">
        <v>3805175.25</v>
      </c>
      <c r="H29" s="13">
        <f t="shared" si="1"/>
        <v>951293.8125</v>
      </c>
      <c r="I29" s="13">
        <f t="shared" si="2"/>
        <v>2853881.4375</v>
      </c>
    </row>
    <row r="30" spans="1:9" s="96" customFormat="1" ht="14.5" x14ac:dyDescent="0.35">
      <c r="A30" s="94" t="s">
        <v>864</v>
      </c>
      <c r="B30" s="94" t="s">
        <v>1350</v>
      </c>
      <c r="C30" s="95" t="s">
        <v>1351</v>
      </c>
      <c r="D30" s="13">
        <f t="shared" si="0"/>
        <v>5460064.1299999999</v>
      </c>
      <c r="E30" s="13">
        <v>4098829.46</v>
      </c>
      <c r="F30" s="13">
        <v>1361234.67</v>
      </c>
      <c r="G30" s="13">
        <v>3688946.514</v>
      </c>
      <c r="H30" s="13">
        <f t="shared" si="1"/>
        <v>922236.62849999999</v>
      </c>
      <c r="I30" s="13">
        <f t="shared" si="2"/>
        <v>2766709.8854999999</v>
      </c>
    </row>
    <row r="31" spans="1:9" s="96" customFormat="1" ht="14.5" x14ac:dyDescent="0.35">
      <c r="A31" s="94" t="s">
        <v>1352</v>
      </c>
      <c r="B31" s="94" t="s">
        <v>1353</v>
      </c>
      <c r="C31" s="95" t="s">
        <v>1354</v>
      </c>
      <c r="D31" s="13">
        <f t="shared" si="0"/>
        <v>218230.94</v>
      </c>
      <c r="E31" s="13">
        <v>200000</v>
      </c>
      <c r="F31" s="13">
        <v>18230.940000000002</v>
      </c>
      <c r="G31" s="13">
        <v>180000</v>
      </c>
      <c r="H31" s="13">
        <f t="shared" si="1"/>
        <v>45000</v>
      </c>
      <c r="I31" s="13">
        <f t="shared" si="2"/>
        <v>135000</v>
      </c>
    </row>
    <row r="32" spans="1:9" s="96" customFormat="1" ht="26" x14ac:dyDescent="0.35">
      <c r="A32" s="94" t="s">
        <v>1355</v>
      </c>
      <c r="B32" s="94" t="s">
        <v>1356</v>
      </c>
      <c r="C32" s="95" t="s">
        <v>1357</v>
      </c>
      <c r="D32" s="13">
        <f t="shared" si="0"/>
        <v>700000</v>
      </c>
      <c r="E32" s="13">
        <v>700000</v>
      </c>
      <c r="F32" s="13">
        <v>0</v>
      </c>
      <c r="G32" s="13">
        <v>630000</v>
      </c>
      <c r="H32" s="13">
        <f t="shared" si="1"/>
        <v>157500</v>
      </c>
      <c r="I32" s="13">
        <f t="shared" si="2"/>
        <v>472500</v>
      </c>
    </row>
    <row r="33" spans="1:9" s="96" customFormat="1" ht="52" x14ac:dyDescent="0.35">
      <c r="A33" s="94" t="s">
        <v>1358</v>
      </c>
      <c r="B33" s="94" t="s">
        <v>1359</v>
      </c>
      <c r="C33" s="95" t="s">
        <v>1360</v>
      </c>
      <c r="D33" s="13">
        <f t="shared" si="0"/>
        <v>300000</v>
      </c>
      <c r="E33" s="13">
        <v>294075.15000000002</v>
      </c>
      <c r="F33" s="13">
        <v>5924.8499999999767</v>
      </c>
      <c r="G33" s="13">
        <v>264667.63500000001</v>
      </c>
      <c r="H33" s="13">
        <f t="shared" si="1"/>
        <v>66166.908750000002</v>
      </c>
      <c r="I33" s="13">
        <f t="shared" si="2"/>
        <v>198500.72625000001</v>
      </c>
    </row>
    <row r="34" spans="1:9" s="96" customFormat="1" ht="14.5" x14ac:dyDescent="0.35">
      <c r="A34" s="94" t="s">
        <v>1361</v>
      </c>
      <c r="B34" s="94" t="s">
        <v>1362</v>
      </c>
      <c r="C34" s="95" t="s">
        <v>1363</v>
      </c>
      <c r="D34" s="13">
        <f t="shared" si="0"/>
        <v>80000</v>
      </c>
      <c r="E34" s="13">
        <v>45252.1</v>
      </c>
      <c r="F34" s="13">
        <v>34747.9</v>
      </c>
      <c r="G34" s="13">
        <v>40726.89</v>
      </c>
      <c r="H34" s="13">
        <f t="shared" si="1"/>
        <v>10181.7225</v>
      </c>
      <c r="I34" s="13">
        <f t="shared" si="2"/>
        <v>30545.1675</v>
      </c>
    </row>
    <row r="35" spans="1:9" s="96" customFormat="1" ht="14.5" x14ac:dyDescent="0.35">
      <c r="A35" s="94" t="s">
        <v>1364</v>
      </c>
      <c r="B35" s="94" t="s">
        <v>1365</v>
      </c>
      <c r="C35" s="95" t="s">
        <v>1366</v>
      </c>
      <c r="D35" s="13">
        <f t="shared" si="0"/>
        <v>97031.55</v>
      </c>
      <c r="E35" s="13">
        <v>62784.81</v>
      </c>
      <c r="F35" s="13">
        <v>34246.740000000005</v>
      </c>
      <c r="G35" s="13">
        <v>56506.328999999998</v>
      </c>
      <c r="H35" s="13">
        <f t="shared" si="1"/>
        <v>14126.582249999999</v>
      </c>
      <c r="I35" s="13">
        <f t="shared" si="2"/>
        <v>42379.746749999998</v>
      </c>
    </row>
    <row r="36" spans="1:9" s="96" customFormat="1" ht="26" x14ac:dyDescent="0.35">
      <c r="A36" s="94" t="s">
        <v>1367</v>
      </c>
      <c r="B36" s="94" t="s">
        <v>1368</v>
      </c>
      <c r="C36" s="95" t="s">
        <v>1369</v>
      </c>
      <c r="D36" s="13">
        <f t="shared" si="0"/>
        <v>199984.8</v>
      </c>
      <c r="E36" s="13">
        <v>129252.41</v>
      </c>
      <c r="F36" s="13">
        <v>70732.389999999985</v>
      </c>
      <c r="G36" s="13">
        <v>116327.16900000001</v>
      </c>
      <c r="H36" s="13">
        <f t="shared" si="1"/>
        <v>29081.792250000002</v>
      </c>
      <c r="I36" s="13">
        <f t="shared" si="2"/>
        <v>87245.37675000001</v>
      </c>
    </row>
    <row r="37" spans="1:9" s="96" customFormat="1" ht="14.5" x14ac:dyDescent="0.35">
      <c r="A37" s="94" t="s">
        <v>1370</v>
      </c>
      <c r="B37" s="94" t="s">
        <v>1371</v>
      </c>
      <c r="C37" s="95" t="s">
        <v>1372</v>
      </c>
      <c r="D37" s="13">
        <f t="shared" si="0"/>
        <v>1000000</v>
      </c>
      <c r="E37" s="13">
        <v>1000000</v>
      </c>
      <c r="F37" s="13">
        <v>0</v>
      </c>
      <c r="G37" s="13">
        <v>47489.884500000007</v>
      </c>
      <c r="H37" s="13">
        <f t="shared" si="1"/>
        <v>11872.471125000002</v>
      </c>
      <c r="I37" s="13">
        <f t="shared" si="2"/>
        <v>35617.413375000004</v>
      </c>
    </row>
    <row r="38" spans="1:9" s="96" customFormat="1" ht="27" customHeight="1" x14ac:dyDescent="0.35">
      <c r="A38" s="94" t="s">
        <v>864</v>
      </c>
      <c r="B38" s="94" t="s">
        <v>1373</v>
      </c>
      <c r="C38" s="95" t="s">
        <v>1374</v>
      </c>
      <c r="D38" s="13">
        <f t="shared" si="0"/>
        <v>8550000</v>
      </c>
      <c r="E38" s="13">
        <v>850000</v>
      </c>
      <c r="F38" s="13">
        <v>7700000</v>
      </c>
      <c r="G38" s="13">
        <v>372438.17</v>
      </c>
      <c r="H38" s="13">
        <f t="shared" si="1"/>
        <v>93109.542499999996</v>
      </c>
      <c r="I38" s="13">
        <f t="shared" si="2"/>
        <v>279328.6275</v>
      </c>
    </row>
    <row r="39" spans="1:9" s="96" customFormat="1" ht="26.25" customHeight="1" x14ac:dyDescent="0.35">
      <c r="A39" s="94" t="s">
        <v>864</v>
      </c>
      <c r="B39" s="94" t="s">
        <v>1317</v>
      </c>
      <c r="C39" s="95" t="s">
        <v>1318</v>
      </c>
      <c r="D39" s="13">
        <f t="shared" si="0"/>
        <v>343900</v>
      </c>
      <c r="E39" s="13">
        <v>82916.02</v>
      </c>
      <c r="F39" s="13">
        <v>260983.97999999998</v>
      </c>
      <c r="G39" s="13">
        <v>74624.418000000005</v>
      </c>
      <c r="H39" s="13">
        <f t="shared" si="1"/>
        <v>18656.104500000001</v>
      </c>
      <c r="I39" s="13">
        <f t="shared" si="2"/>
        <v>55968.313500000004</v>
      </c>
    </row>
    <row r="40" spans="1:9" s="96" customFormat="1" ht="21.75" customHeight="1" x14ac:dyDescent="0.35">
      <c r="A40" s="94" t="s">
        <v>864</v>
      </c>
      <c r="B40" s="94" t="s">
        <v>2927</v>
      </c>
      <c r="C40" s="95" t="s">
        <v>1304</v>
      </c>
      <c r="D40" s="13">
        <f t="shared" si="0"/>
        <v>14085900</v>
      </c>
      <c r="E40" s="13">
        <v>10721460</v>
      </c>
      <c r="F40" s="13">
        <v>3364440</v>
      </c>
      <c r="G40" s="13">
        <v>82471.649999999994</v>
      </c>
      <c r="H40" s="13">
        <f t="shared" si="1"/>
        <v>20617.912499999999</v>
      </c>
      <c r="I40" s="13">
        <f t="shared" si="2"/>
        <v>61853.737499999996</v>
      </c>
    </row>
    <row r="41" spans="1:9" s="96" customFormat="1" ht="39" x14ac:dyDescent="0.35">
      <c r="A41" s="94" t="s">
        <v>1375</v>
      </c>
      <c r="B41" s="94" t="s">
        <v>1376</v>
      </c>
      <c r="C41" s="95" t="s">
        <v>1377</v>
      </c>
      <c r="D41" s="13">
        <f t="shared" si="0"/>
        <v>1176640</v>
      </c>
      <c r="E41" s="13">
        <v>854229.78</v>
      </c>
      <c r="F41" s="13">
        <v>322410.21999999997</v>
      </c>
      <c r="G41" s="13">
        <v>768806.80200000003</v>
      </c>
      <c r="H41" s="13">
        <f t="shared" si="1"/>
        <v>192201.70050000001</v>
      </c>
      <c r="I41" s="13">
        <f t="shared" si="2"/>
        <v>576605.10149999999</v>
      </c>
    </row>
    <row r="42" spans="1:9" s="96" customFormat="1" ht="26" x14ac:dyDescent="0.35">
      <c r="A42" s="94" t="s">
        <v>1375</v>
      </c>
      <c r="B42" s="94" t="s">
        <v>1378</v>
      </c>
      <c r="C42" s="95" t="s">
        <v>1379</v>
      </c>
      <c r="D42" s="13">
        <f t="shared" si="0"/>
        <v>2552703.6</v>
      </c>
      <c r="E42" s="13">
        <v>2005198.8</v>
      </c>
      <c r="F42" s="13">
        <v>547504.80000000005</v>
      </c>
      <c r="G42" s="13">
        <v>1804678.9200000002</v>
      </c>
      <c r="H42" s="13">
        <f t="shared" si="1"/>
        <v>451169.73000000004</v>
      </c>
      <c r="I42" s="13">
        <f t="shared" si="2"/>
        <v>1353509.1900000002</v>
      </c>
    </row>
    <row r="43" spans="1:9" s="96" customFormat="1" ht="23.25" customHeight="1" x14ac:dyDescent="0.35">
      <c r="A43" s="94" t="s">
        <v>156</v>
      </c>
      <c r="B43" s="94" t="s">
        <v>1380</v>
      </c>
      <c r="C43" s="95" t="s">
        <v>1381</v>
      </c>
      <c r="D43" s="13">
        <f t="shared" si="0"/>
        <v>2936540</v>
      </c>
      <c r="E43" s="13">
        <v>2673757.5499999998</v>
      </c>
      <c r="F43" s="13">
        <v>262782.45000000019</v>
      </c>
      <c r="G43" s="13">
        <v>2406381.7949999999</v>
      </c>
      <c r="H43" s="13">
        <f t="shared" si="1"/>
        <v>601595.44874999998</v>
      </c>
      <c r="I43" s="13">
        <f t="shared" si="2"/>
        <v>1804786.3462499999</v>
      </c>
    </row>
    <row r="44" spans="1:9" s="96" customFormat="1" ht="26" x14ac:dyDescent="0.35">
      <c r="A44" s="94" t="s">
        <v>1382</v>
      </c>
      <c r="B44" s="94" t="s">
        <v>1383</v>
      </c>
      <c r="C44" s="95" t="s">
        <v>1384</v>
      </c>
      <c r="D44" s="13">
        <f t="shared" si="0"/>
        <v>8888148</v>
      </c>
      <c r="E44" s="13">
        <v>7819588.79</v>
      </c>
      <c r="F44" s="13">
        <v>1068559.21</v>
      </c>
      <c r="G44" s="13">
        <v>7037629.9110000003</v>
      </c>
      <c r="H44" s="13">
        <f t="shared" si="1"/>
        <v>1759407.4777500001</v>
      </c>
      <c r="I44" s="13">
        <f t="shared" si="2"/>
        <v>5278222.4332500007</v>
      </c>
    </row>
    <row r="45" spans="1:9" s="96" customFormat="1" ht="39" x14ac:dyDescent="0.35">
      <c r="A45" s="94" t="s">
        <v>1382</v>
      </c>
      <c r="B45" s="94" t="s">
        <v>1385</v>
      </c>
      <c r="C45" s="95" t="s">
        <v>1386</v>
      </c>
      <c r="D45" s="13">
        <f t="shared" si="0"/>
        <v>2107120.14</v>
      </c>
      <c r="E45" s="13">
        <v>2083687.1400000001</v>
      </c>
      <c r="F45" s="13">
        <v>23433</v>
      </c>
      <c r="G45" s="13">
        <v>1875318.4260000002</v>
      </c>
      <c r="H45" s="13">
        <f t="shared" si="1"/>
        <v>468829.60650000005</v>
      </c>
      <c r="I45" s="13">
        <f t="shared" si="2"/>
        <v>1406488.8195000002</v>
      </c>
    </row>
    <row r="46" spans="1:9" s="96" customFormat="1" ht="14.5" x14ac:dyDescent="0.35">
      <c r="A46" s="94" t="s">
        <v>1387</v>
      </c>
      <c r="B46" s="94" t="s">
        <v>1388</v>
      </c>
      <c r="C46" s="95" t="s">
        <v>1389</v>
      </c>
      <c r="D46" s="13">
        <f t="shared" si="0"/>
        <v>4074000</v>
      </c>
      <c r="E46" s="13">
        <v>3522853.52</v>
      </c>
      <c r="F46" s="13">
        <v>551146.48</v>
      </c>
      <c r="G46" s="13">
        <v>3170568.1680000001</v>
      </c>
      <c r="H46" s="13">
        <f t="shared" si="1"/>
        <v>792642.04200000002</v>
      </c>
      <c r="I46" s="13">
        <f t="shared" si="2"/>
        <v>2377926.1260000002</v>
      </c>
    </row>
    <row r="47" spans="1:9" s="96" customFormat="1" ht="39" x14ac:dyDescent="0.35">
      <c r="A47" s="94" t="s">
        <v>1390</v>
      </c>
      <c r="B47" s="94" t="s">
        <v>1391</v>
      </c>
      <c r="C47" s="95" t="s">
        <v>1392</v>
      </c>
      <c r="D47" s="13">
        <f t="shared" si="0"/>
        <v>3989400</v>
      </c>
      <c r="E47" s="13">
        <v>3485835.57</v>
      </c>
      <c r="F47" s="13">
        <v>503564.43000000017</v>
      </c>
      <c r="G47" s="13">
        <v>3137252.0129999998</v>
      </c>
      <c r="H47" s="13">
        <f t="shared" si="1"/>
        <v>784313.00324999995</v>
      </c>
      <c r="I47" s="13">
        <f t="shared" si="2"/>
        <v>2352939.0097499997</v>
      </c>
    </row>
    <row r="48" spans="1:9" s="96" customFormat="1" ht="26" x14ac:dyDescent="0.35">
      <c r="A48" s="94" t="s">
        <v>865</v>
      </c>
      <c r="B48" s="94" t="s">
        <v>1393</v>
      </c>
      <c r="C48" s="95" t="s">
        <v>1394</v>
      </c>
      <c r="D48" s="13">
        <f t="shared" si="0"/>
        <v>2672962.54</v>
      </c>
      <c r="E48" s="13">
        <v>1948182.53</v>
      </c>
      <c r="F48" s="13">
        <v>724780.01</v>
      </c>
      <c r="G48" s="13">
        <v>272216.07000000007</v>
      </c>
      <c r="H48" s="13">
        <f t="shared" si="1"/>
        <v>68054.017500000016</v>
      </c>
      <c r="I48" s="13">
        <f t="shared" si="2"/>
        <v>204162.05250000005</v>
      </c>
    </row>
    <row r="49" spans="1:9" s="96" customFormat="1" ht="14.5" x14ac:dyDescent="0.35">
      <c r="A49" s="94" t="s">
        <v>1395</v>
      </c>
      <c r="B49" s="94" t="s">
        <v>1396</v>
      </c>
      <c r="C49" s="95" t="s">
        <v>1397</v>
      </c>
      <c r="D49" s="13">
        <f t="shared" si="0"/>
        <v>201660</v>
      </c>
      <c r="E49" s="13">
        <v>201660</v>
      </c>
      <c r="F49" s="13">
        <v>0</v>
      </c>
      <c r="G49" s="13">
        <v>200000</v>
      </c>
      <c r="H49" s="13">
        <f t="shared" si="1"/>
        <v>50000</v>
      </c>
      <c r="I49" s="13">
        <f t="shared" si="2"/>
        <v>150000</v>
      </c>
    </row>
    <row r="50" spans="1:9" s="96" customFormat="1" ht="26" x14ac:dyDescent="0.35">
      <c r="A50" s="94" t="s">
        <v>1395</v>
      </c>
      <c r="B50" s="94" t="s">
        <v>1398</v>
      </c>
      <c r="C50" s="95" t="s">
        <v>1399</v>
      </c>
      <c r="D50" s="13">
        <f t="shared" si="0"/>
        <v>1000000</v>
      </c>
      <c r="E50" s="13">
        <v>663004.30000000005</v>
      </c>
      <c r="F50" s="13">
        <v>336995.69999999995</v>
      </c>
      <c r="G50" s="13">
        <v>14358.710000000079</v>
      </c>
      <c r="H50" s="13">
        <f t="shared" si="1"/>
        <v>3589.6775000000198</v>
      </c>
      <c r="I50" s="13">
        <f t="shared" si="2"/>
        <v>10769.032500000059</v>
      </c>
    </row>
    <row r="51" spans="1:9" s="96" customFormat="1" ht="39" x14ac:dyDescent="0.35">
      <c r="A51" s="94" t="s">
        <v>1400</v>
      </c>
      <c r="B51" s="94" t="s">
        <v>1401</v>
      </c>
      <c r="C51" s="95" t="s">
        <v>1402</v>
      </c>
      <c r="D51" s="13">
        <f t="shared" si="0"/>
        <v>5100000</v>
      </c>
      <c r="E51" s="13">
        <v>1387813.33</v>
      </c>
      <c r="F51" s="13">
        <v>3712186.67</v>
      </c>
      <c r="G51" s="13">
        <v>365083.51000000013</v>
      </c>
      <c r="H51" s="13">
        <f t="shared" si="1"/>
        <v>91270.877500000031</v>
      </c>
      <c r="I51" s="13">
        <f t="shared" si="2"/>
        <v>273812.63250000007</v>
      </c>
    </row>
    <row r="52" spans="1:9" s="96" customFormat="1" ht="14.5" x14ac:dyDescent="0.35">
      <c r="A52" s="94" t="s">
        <v>1403</v>
      </c>
      <c r="B52" s="94" t="s">
        <v>1404</v>
      </c>
      <c r="C52" s="95" t="s">
        <v>1405</v>
      </c>
      <c r="D52" s="13">
        <f t="shared" si="0"/>
        <v>3000000</v>
      </c>
      <c r="E52" s="13">
        <v>3000000</v>
      </c>
      <c r="F52" s="13">
        <v>0</v>
      </c>
      <c r="G52" s="13">
        <v>188490.89000000013</v>
      </c>
      <c r="H52" s="13">
        <f t="shared" si="1"/>
        <v>47122.722500000033</v>
      </c>
      <c r="I52" s="13">
        <f t="shared" si="2"/>
        <v>141368.1675000001</v>
      </c>
    </row>
    <row r="53" spans="1:9" s="96" customFormat="1" ht="14.5" x14ac:dyDescent="0.35">
      <c r="A53" s="94" t="s">
        <v>1406</v>
      </c>
      <c r="B53" s="94" t="s">
        <v>1407</v>
      </c>
      <c r="C53" s="95" t="s">
        <v>1408</v>
      </c>
      <c r="D53" s="13">
        <f t="shared" si="0"/>
        <v>2500000</v>
      </c>
      <c r="E53" s="13">
        <v>1857249.96</v>
      </c>
      <c r="F53" s="13">
        <v>642750.04</v>
      </c>
      <c r="G53" s="13">
        <v>35031.34999999986</v>
      </c>
      <c r="H53" s="13">
        <f t="shared" si="1"/>
        <v>8757.8374999999651</v>
      </c>
      <c r="I53" s="13">
        <f t="shared" si="2"/>
        <v>26273.512499999895</v>
      </c>
    </row>
    <row r="54" spans="1:9" s="96" customFormat="1" ht="26" x14ac:dyDescent="0.35">
      <c r="A54" s="94" t="s">
        <v>1409</v>
      </c>
      <c r="B54" s="94" t="s">
        <v>1410</v>
      </c>
      <c r="C54" s="95" t="s">
        <v>1411</v>
      </c>
      <c r="D54" s="13">
        <f t="shared" si="0"/>
        <v>2500000</v>
      </c>
      <c r="E54" s="13">
        <v>2392396.69</v>
      </c>
      <c r="F54" s="13">
        <v>107603.31000000006</v>
      </c>
      <c r="G54" s="13">
        <v>366637.79999999981</v>
      </c>
      <c r="H54" s="13">
        <f t="shared" si="1"/>
        <v>91659.449999999953</v>
      </c>
      <c r="I54" s="13">
        <f t="shared" si="2"/>
        <v>274978.34999999986</v>
      </c>
    </row>
    <row r="55" spans="1:9" s="96" customFormat="1" ht="14.5" x14ac:dyDescent="0.35">
      <c r="A55" s="94" t="s">
        <v>1412</v>
      </c>
      <c r="B55" s="94" t="s">
        <v>1413</v>
      </c>
      <c r="C55" s="95" t="s">
        <v>1414</v>
      </c>
      <c r="D55" s="13">
        <f t="shared" si="0"/>
        <v>4150000</v>
      </c>
      <c r="E55" s="13">
        <v>2737584.84</v>
      </c>
      <c r="F55" s="13">
        <v>1412415.1600000001</v>
      </c>
      <c r="G55" s="13">
        <v>263251.83999999985</v>
      </c>
      <c r="H55" s="13">
        <f t="shared" si="1"/>
        <v>65812.959999999963</v>
      </c>
      <c r="I55" s="13">
        <f t="shared" si="2"/>
        <v>197438.87999999989</v>
      </c>
    </row>
    <row r="56" spans="1:9" s="96" customFormat="1" ht="26" x14ac:dyDescent="0.35">
      <c r="A56" s="94" t="s">
        <v>1415</v>
      </c>
      <c r="B56" s="94" t="s">
        <v>1416</v>
      </c>
      <c r="C56" s="95" t="s">
        <v>1417</v>
      </c>
      <c r="D56" s="13">
        <f t="shared" si="0"/>
        <v>1200000</v>
      </c>
      <c r="E56" s="13">
        <v>668064.4</v>
      </c>
      <c r="F56" s="13">
        <v>531935.6</v>
      </c>
      <c r="G56" s="13">
        <v>8905.9100000000326</v>
      </c>
      <c r="H56" s="13">
        <f t="shared" si="1"/>
        <v>2226.4775000000081</v>
      </c>
      <c r="I56" s="13">
        <f t="shared" si="2"/>
        <v>6679.4325000000244</v>
      </c>
    </row>
    <row r="57" spans="1:9" s="96" customFormat="1" ht="26" x14ac:dyDescent="0.35">
      <c r="A57" s="94" t="s">
        <v>1403</v>
      </c>
      <c r="B57" s="94" t="s">
        <v>1418</v>
      </c>
      <c r="C57" s="95" t="s">
        <v>1419</v>
      </c>
      <c r="D57" s="13">
        <f t="shared" si="0"/>
        <v>384877.6</v>
      </c>
      <c r="E57" s="13">
        <v>363363.36</v>
      </c>
      <c r="F57" s="13">
        <v>21514.239999999991</v>
      </c>
      <c r="G57" s="13">
        <v>82536.409999999974</v>
      </c>
      <c r="H57" s="13">
        <f t="shared" si="1"/>
        <v>20634.102499999994</v>
      </c>
      <c r="I57" s="13">
        <f t="shared" si="2"/>
        <v>61902.307499999981</v>
      </c>
    </row>
    <row r="58" spans="1:9" s="96" customFormat="1" ht="26" x14ac:dyDescent="0.35">
      <c r="A58" s="94" t="s">
        <v>1395</v>
      </c>
      <c r="B58" s="94" t="s">
        <v>1420</v>
      </c>
      <c r="C58" s="95" t="s">
        <v>1421</v>
      </c>
      <c r="D58" s="13">
        <f t="shared" si="0"/>
        <v>1000000</v>
      </c>
      <c r="E58" s="13">
        <v>990070.96</v>
      </c>
      <c r="F58" s="13">
        <v>9929.0400000000373</v>
      </c>
      <c r="G58" s="13">
        <v>262558.74</v>
      </c>
      <c r="H58" s="13">
        <f t="shared" si="1"/>
        <v>65639.684999999998</v>
      </c>
      <c r="I58" s="13">
        <f t="shared" si="2"/>
        <v>196919.05499999999</v>
      </c>
    </row>
    <row r="59" spans="1:9" s="96" customFormat="1" ht="14.5" x14ac:dyDescent="0.35">
      <c r="A59" s="94" t="s">
        <v>1422</v>
      </c>
      <c r="B59" s="94" t="s">
        <v>1423</v>
      </c>
      <c r="C59" s="95" t="s">
        <v>1424</v>
      </c>
      <c r="D59" s="13">
        <f t="shared" si="0"/>
        <v>3007549.97</v>
      </c>
      <c r="E59" s="13">
        <v>1350871.03</v>
      </c>
      <c r="F59" s="13">
        <v>1656678.9400000002</v>
      </c>
      <c r="G59" s="13">
        <v>1215783.9270000001</v>
      </c>
      <c r="H59" s="13">
        <f t="shared" si="1"/>
        <v>303945.98175000004</v>
      </c>
      <c r="I59" s="13">
        <f t="shared" si="2"/>
        <v>911837.94525000011</v>
      </c>
    </row>
    <row r="60" spans="1:9" s="96" customFormat="1" ht="39" x14ac:dyDescent="0.35">
      <c r="A60" s="94" t="s">
        <v>1425</v>
      </c>
      <c r="B60" s="94" t="s">
        <v>1426</v>
      </c>
      <c r="C60" s="95" t="s">
        <v>1427</v>
      </c>
      <c r="D60" s="13">
        <f t="shared" si="0"/>
        <v>556000</v>
      </c>
      <c r="E60" s="13">
        <v>516563.29</v>
      </c>
      <c r="F60" s="13">
        <v>39436.710000000021</v>
      </c>
      <c r="G60" s="13">
        <v>11657.589999999967</v>
      </c>
      <c r="H60" s="13">
        <f t="shared" si="1"/>
        <v>2914.3974999999919</v>
      </c>
      <c r="I60" s="13">
        <f t="shared" si="2"/>
        <v>8743.1924999999756</v>
      </c>
    </row>
    <row r="61" spans="1:9" s="96" customFormat="1" ht="26" x14ac:dyDescent="0.35">
      <c r="A61" s="94" t="s">
        <v>1428</v>
      </c>
      <c r="B61" s="94" t="s">
        <v>1429</v>
      </c>
      <c r="C61" s="95" t="s">
        <v>1430</v>
      </c>
      <c r="D61" s="13">
        <f t="shared" si="0"/>
        <v>500000</v>
      </c>
      <c r="E61" s="13">
        <v>449386.83</v>
      </c>
      <c r="F61" s="13">
        <v>50613.169999999984</v>
      </c>
      <c r="G61" s="13">
        <v>5442.2700000000186</v>
      </c>
      <c r="H61" s="13">
        <f t="shared" si="1"/>
        <v>1360.5675000000047</v>
      </c>
      <c r="I61" s="13">
        <f t="shared" si="2"/>
        <v>4081.702500000014</v>
      </c>
    </row>
    <row r="62" spans="1:9" s="96" customFormat="1" ht="14.5" x14ac:dyDescent="0.35">
      <c r="A62" s="94" t="s">
        <v>1409</v>
      </c>
      <c r="B62" s="94" t="s">
        <v>1431</v>
      </c>
      <c r="C62" s="95" t="s">
        <v>1432</v>
      </c>
      <c r="D62" s="13">
        <f t="shared" si="0"/>
        <v>1400000</v>
      </c>
      <c r="E62" s="13">
        <v>1264383.92</v>
      </c>
      <c r="F62" s="13">
        <v>135616.08000000007</v>
      </c>
      <c r="G62" s="13">
        <v>247035.09999999998</v>
      </c>
      <c r="H62" s="13">
        <f t="shared" si="1"/>
        <v>61758.774999999994</v>
      </c>
      <c r="I62" s="13">
        <f t="shared" si="2"/>
        <v>185276.32499999998</v>
      </c>
    </row>
    <row r="63" spans="1:9" s="96" customFormat="1" ht="14.5" x14ac:dyDescent="0.35">
      <c r="A63" s="94" t="s">
        <v>1433</v>
      </c>
      <c r="B63" s="94" t="s">
        <v>1434</v>
      </c>
      <c r="C63" s="95" t="s">
        <v>1435</v>
      </c>
      <c r="D63" s="13">
        <f t="shared" si="0"/>
        <v>700000</v>
      </c>
      <c r="E63" s="13">
        <v>581204.42999999993</v>
      </c>
      <c r="F63" s="13">
        <v>118795.57000000007</v>
      </c>
      <c r="G63" s="13">
        <v>154634.32999999996</v>
      </c>
      <c r="H63" s="13">
        <f t="shared" si="1"/>
        <v>38658.58249999999</v>
      </c>
      <c r="I63" s="13">
        <f t="shared" si="2"/>
        <v>115975.74749999997</v>
      </c>
    </row>
    <row r="64" spans="1:9" s="96" customFormat="1" ht="14.5" x14ac:dyDescent="0.35">
      <c r="A64" s="94" t="s">
        <v>1436</v>
      </c>
      <c r="B64" s="94" t="s">
        <v>1437</v>
      </c>
      <c r="C64" s="95" t="s">
        <v>1438</v>
      </c>
      <c r="D64" s="13">
        <f t="shared" si="0"/>
        <v>1813021.01</v>
      </c>
      <c r="E64" s="13">
        <v>1278996.8200000003</v>
      </c>
      <c r="F64" s="13">
        <v>534024.18999999971</v>
      </c>
      <c r="G64" s="13">
        <v>1151097.1380000003</v>
      </c>
      <c r="H64" s="13">
        <f t="shared" si="1"/>
        <v>287774.28450000007</v>
      </c>
      <c r="I64" s="13">
        <f t="shared" si="2"/>
        <v>863322.8535000002</v>
      </c>
    </row>
    <row r="65" spans="1:9" s="96" customFormat="1" ht="26" x14ac:dyDescent="0.35">
      <c r="A65" s="94" t="s">
        <v>1436</v>
      </c>
      <c r="B65" s="94" t="s">
        <v>1439</v>
      </c>
      <c r="C65" s="95" t="s">
        <v>1440</v>
      </c>
      <c r="D65" s="13">
        <f t="shared" si="0"/>
        <v>2162433.34</v>
      </c>
      <c r="E65" s="13">
        <v>2162433.34</v>
      </c>
      <c r="F65" s="13">
        <v>0</v>
      </c>
      <c r="G65" s="13">
        <v>175828.5399999998</v>
      </c>
      <c r="H65" s="13">
        <f t="shared" si="1"/>
        <v>43957.134999999951</v>
      </c>
      <c r="I65" s="13">
        <f t="shared" si="2"/>
        <v>131871.40499999985</v>
      </c>
    </row>
    <row r="66" spans="1:9" s="96" customFormat="1" ht="26" x14ac:dyDescent="0.35">
      <c r="A66" s="94" t="s">
        <v>1441</v>
      </c>
      <c r="B66" s="94" t="s">
        <v>1442</v>
      </c>
      <c r="C66" s="95" t="s">
        <v>1443</v>
      </c>
      <c r="D66" s="13">
        <f t="shared" si="0"/>
        <v>1000000</v>
      </c>
      <c r="E66" s="13">
        <v>874625.78</v>
      </c>
      <c r="F66" s="13">
        <v>125374.21999999997</v>
      </c>
      <c r="G66" s="13">
        <v>215644.27000000002</v>
      </c>
      <c r="H66" s="13">
        <f t="shared" si="1"/>
        <v>53911.067500000005</v>
      </c>
      <c r="I66" s="13">
        <f t="shared" si="2"/>
        <v>161733.20250000001</v>
      </c>
    </row>
    <row r="67" spans="1:9" s="96" customFormat="1" ht="26" x14ac:dyDescent="0.35">
      <c r="A67" s="94" t="s">
        <v>1403</v>
      </c>
      <c r="B67" s="94" t="s">
        <v>1444</v>
      </c>
      <c r="C67" s="95" t="s">
        <v>1445</v>
      </c>
      <c r="D67" s="13">
        <f t="shared" si="0"/>
        <v>1144220</v>
      </c>
      <c r="E67" s="13">
        <v>1085402.1200000001</v>
      </c>
      <c r="F67" s="13">
        <v>58817.879999999888</v>
      </c>
      <c r="G67" s="13">
        <v>313641.16000000015</v>
      </c>
      <c r="H67" s="13">
        <f t="shared" si="1"/>
        <v>78410.290000000037</v>
      </c>
      <c r="I67" s="13">
        <f t="shared" si="2"/>
        <v>235230.87000000011</v>
      </c>
    </row>
    <row r="68" spans="1:9" s="96" customFormat="1" ht="26" x14ac:dyDescent="0.35">
      <c r="A68" s="94" t="s">
        <v>1403</v>
      </c>
      <c r="B68" s="94" t="s">
        <v>1446</v>
      </c>
      <c r="C68" s="95" t="s">
        <v>1447</v>
      </c>
      <c r="D68" s="13">
        <f t="shared" si="0"/>
        <v>2064480</v>
      </c>
      <c r="E68" s="13">
        <v>1834992.45</v>
      </c>
      <c r="F68" s="13">
        <v>229487.55000000005</v>
      </c>
      <c r="G68" s="13">
        <v>595070.43999999994</v>
      </c>
      <c r="H68" s="13">
        <f t="shared" si="1"/>
        <v>148767.60999999999</v>
      </c>
      <c r="I68" s="13">
        <f t="shared" si="2"/>
        <v>446302.82999999996</v>
      </c>
    </row>
    <row r="69" spans="1:9" s="96" customFormat="1" ht="14.5" x14ac:dyDescent="0.35">
      <c r="A69" s="94" t="s">
        <v>1403</v>
      </c>
      <c r="B69" s="94" t="s">
        <v>1448</v>
      </c>
      <c r="C69" s="95" t="s">
        <v>1449</v>
      </c>
      <c r="D69" s="13">
        <f t="shared" ref="D69:D132" si="3">E69+F69</f>
        <v>2439826</v>
      </c>
      <c r="E69" s="13">
        <v>2134250.9900000002</v>
      </c>
      <c r="F69" s="13">
        <v>305575.00999999978</v>
      </c>
      <c r="G69" s="13">
        <v>1621364.7900000003</v>
      </c>
      <c r="H69" s="13">
        <f t="shared" ref="H69:H132" si="4">G69*0.25</f>
        <v>405341.19750000007</v>
      </c>
      <c r="I69" s="13">
        <f t="shared" ref="I69:I132" si="5">G69*0.75</f>
        <v>1216023.5925000003</v>
      </c>
    </row>
    <row r="70" spans="1:9" s="96" customFormat="1" ht="14.5" x14ac:dyDescent="0.35">
      <c r="A70" s="94" t="s">
        <v>1403</v>
      </c>
      <c r="B70" s="94" t="s">
        <v>1450</v>
      </c>
      <c r="C70" s="95" t="s">
        <v>1451</v>
      </c>
      <c r="D70" s="13">
        <f t="shared" si="3"/>
        <v>280239.86</v>
      </c>
      <c r="E70" s="13">
        <v>267288.20999999996</v>
      </c>
      <c r="F70" s="13">
        <v>12951.650000000023</v>
      </c>
      <c r="G70" s="13">
        <v>20656.309999999969</v>
      </c>
      <c r="H70" s="13">
        <f t="shared" si="4"/>
        <v>5164.0774999999921</v>
      </c>
      <c r="I70" s="13">
        <f t="shared" si="5"/>
        <v>15492.232499999976</v>
      </c>
    </row>
    <row r="71" spans="1:9" s="96" customFormat="1" ht="26" x14ac:dyDescent="0.35">
      <c r="A71" s="94" t="s">
        <v>1395</v>
      </c>
      <c r="B71" s="94" t="s">
        <v>1452</v>
      </c>
      <c r="C71" s="95" t="s">
        <v>1453</v>
      </c>
      <c r="D71" s="13">
        <f t="shared" si="3"/>
        <v>1000000</v>
      </c>
      <c r="E71" s="13">
        <v>693102.52</v>
      </c>
      <c r="F71" s="13">
        <v>306897.48</v>
      </c>
      <c r="G71" s="13">
        <v>16000</v>
      </c>
      <c r="H71" s="13">
        <f t="shared" si="4"/>
        <v>4000</v>
      </c>
      <c r="I71" s="13">
        <f t="shared" si="5"/>
        <v>12000</v>
      </c>
    </row>
    <row r="72" spans="1:9" s="96" customFormat="1" ht="26" x14ac:dyDescent="0.35">
      <c r="A72" s="94" t="s">
        <v>1425</v>
      </c>
      <c r="B72" s="94" t="s">
        <v>1454</v>
      </c>
      <c r="C72" s="95" t="s">
        <v>1455</v>
      </c>
      <c r="D72" s="13">
        <f t="shared" si="3"/>
        <v>2215706.7000000002</v>
      </c>
      <c r="E72" s="13">
        <v>2093429.44</v>
      </c>
      <c r="F72" s="13">
        <v>122277.26000000024</v>
      </c>
      <c r="G72" s="13">
        <v>25000</v>
      </c>
      <c r="H72" s="13">
        <f t="shared" si="4"/>
        <v>6250</v>
      </c>
      <c r="I72" s="13">
        <f t="shared" si="5"/>
        <v>18750</v>
      </c>
    </row>
    <row r="73" spans="1:9" s="96" customFormat="1" ht="14.5" x14ac:dyDescent="0.35">
      <c r="A73" s="94" t="s">
        <v>1428</v>
      </c>
      <c r="B73" s="94" t="s">
        <v>1456</v>
      </c>
      <c r="C73" s="95" t="s">
        <v>1457</v>
      </c>
      <c r="D73" s="13">
        <f t="shared" si="3"/>
        <v>2500000</v>
      </c>
      <c r="E73" s="13">
        <v>2499353.29</v>
      </c>
      <c r="F73" s="13">
        <v>646.70999999996275</v>
      </c>
      <c r="G73" s="13">
        <v>128918.35999999987</v>
      </c>
      <c r="H73" s="13">
        <f t="shared" si="4"/>
        <v>32229.589999999967</v>
      </c>
      <c r="I73" s="13">
        <f t="shared" si="5"/>
        <v>96688.769999999902</v>
      </c>
    </row>
    <row r="74" spans="1:9" s="96" customFormat="1" ht="26" x14ac:dyDescent="0.35">
      <c r="A74" s="94" t="s">
        <v>1436</v>
      </c>
      <c r="B74" s="94" t="s">
        <v>1458</v>
      </c>
      <c r="C74" s="95" t="s">
        <v>1459</v>
      </c>
      <c r="D74" s="13">
        <f t="shared" si="3"/>
        <v>1297699.29</v>
      </c>
      <c r="E74" s="13">
        <v>797699.29</v>
      </c>
      <c r="F74" s="13">
        <v>500000</v>
      </c>
      <c r="G74" s="13">
        <v>499297.98</v>
      </c>
      <c r="H74" s="13">
        <f t="shared" si="4"/>
        <v>124824.495</v>
      </c>
      <c r="I74" s="13">
        <f t="shared" si="5"/>
        <v>374473.48499999999</v>
      </c>
    </row>
    <row r="75" spans="1:9" s="96" customFormat="1" ht="14.5" x14ac:dyDescent="0.35">
      <c r="A75" s="94" t="s">
        <v>1400</v>
      </c>
      <c r="B75" s="94" t="s">
        <v>1460</v>
      </c>
      <c r="C75" s="95" t="s">
        <v>1461</v>
      </c>
      <c r="D75" s="13">
        <f t="shared" si="3"/>
        <v>2700000</v>
      </c>
      <c r="E75" s="13">
        <v>2549867.02</v>
      </c>
      <c r="F75" s="13">
        <v>150132.97999999998</v>
      </c>
      <c r="G75" s="13">
        <v>90904.149999999907</v>
      </c>
      <c r="H75" s="13">
        <f t="shared" si="4"/>
        <v>22726.037499999977</v>
      </c>
      <c r="I75" s="13">
        <f t="shared" si="5"/>
        <v>68178.11249999993</v>
      </c>
    </row>
    <row r="76" spans="1:9" s="96" customFormat="1" ht="14.5" x14ac:dyDescent="0.35">
      <c r="A76" s="94" t="s">
        <v>1415</v>
      </c>
      <c r="B76" s="94" t="s">
        <v>1462</v>
      </c>
      <c r="C76" s="95" t="s">
        <v>1463</v>
      </c>
      <c r="D76" s="13">
        <f t="shared" si="3"/>
        <v>1400000</v>
      </c>
      <c r="E76" s="13">
        <v>1113367.82</v>
      </c>
      <c r="F76" s="13">
        <v>286632.17999999993</v>
      </c>
      <c r="G76" s="13">
        <v>182752.91000000003</v>
      </c>
      <c r="H76" s="13">
        <f t="shared" si="4"/>
        <v>45688.227500000008</v>
      </c>
      <c r="I76" s="13">
        <f t="shared" si="5"/>
        <v>137064.68250000002</v>
      </c>
    </row>
    <row r="77" spans="1:9" s="96" customFormat="1" ht="26" x14ac:dyDescent="0.35">
      <c r="A77" s="94" t="s">
        <v>1415</v>
      </c>
      <c r="B77" s="94" t="s">
        <v>1464</v>
      </c>
      <c r="C77" s="95" t="s">
        <v>1465</v>
      </c>
      <c r="D77" s="13">
        <f t="shared" si="3"/>
        <v>1677069.8</v>
      </c>
      <c r="E77" s="13">
        <v>1477582.11</v>
      </c>
      <c r="F77" s="13">
        <v>199487.68999999994</v>
      </c>
      <c r="G77" s="13">
        <v>37322.130000000121</v>
      </c>
      <c r="H77" s="13">
        <f t="shared" si="4"/>
        <v>9330.5325000000303</v>
      </c>
      <c r="I77" s="13">
        <f t="shared" si="5"/>
        <v>27991.597500000091</v>
      </c>
    </row>
    <row r="78" spans="1:9" s="96" customFormat="1" ht="14.5" x14ac:dyDescent="0.35">
      <c r="A78" s="94" t="s">
        <v>1403</v>
      </c>
      <c r="B78" s="94" t="s">
        <v>1466</v>
      </c>
      <c r="C78" s="95" t="s">
        <v>1467</v>
      </c>
      <c r="D78" s="13">
        <f t="shared" si="3"/>
        <v>1235155.1599999999</v>
      </c>
      <c r="E78" s="13">
        <v>1197021.0899999999</v>
      </c>
      <c r="F78" s="13">
        <v>38134.070000000065</v>
      </c>
      <c r="G78" s="13">
        <v>145510.2899999998</v>
      </c>
      <c r="H78" s="13">
        <f t="shared" si="4"/>
        <v>36377.572499999951</v>
      </c>
      <c r="I78" s="13">
        <f t="shared" si="5"/>
        <v>109132.71749999985</v>
      </c>
    </row>
    <row r="79" spans="1:9" s="96" customFormat="1" ht="26" x14ac:dyDescent="0.35">
      <c r="A79" s="94" t="s">
        <v>1403</v>
      </c>
      <c r="B79" s="94" t="s">
        <v>1468</v>
      </c>
      <c r="C79" s="95" t="s">
        <v>1469</v>
      </c>
      <c r="D79" s="13">
        <f t="shared" si="3"/>
        <v>523608.11</v>
      </c>
      <c r="E79" s="13">
        <v>487676.35</v>
      </c>
      <c r="F79" s="13">
        <v>35931.760000000009</v>
      </c>
      <c r="G79" s="13">
        <v>8506.9199999999837</v>
      </c>
      <c r="H79" s="13">
        <f t="shared" si="4"/>
        <v>2126.7299999999959</v>
      </c>
      <c r="I79" s="13">
        <f t="shared" si="5"/>
        <v>6380.1899999999878</v>
      </c>
    </row>
    <row r="80" spans="1:9" s="96" customFormat="1" ht="26" x14ac:dyDescent="0.35">
      <c r="A80" s="94" t="s">
        <v>1403</v>
      </c>
      <c r="B80" s="94" t="s">
        <v>1470</v>
      </c>
      <c r="C80" s="95" t="s">
        <v>1471</v>
      </c>
      <c r="D80" s="13">
        <f t="shared" si="3"/>
        <v>1100000</v>
      </c>
      <c r="E80" s="13">
        <v>1050648.96</v>
      </c>
      <c r="F80" s="13">
        <v>49351.040000000037</v>
      </c>
      <c r="G80" s="13">
        <v>78773.349999999977</v>
      </c>
      <c r="H80" s="13">
        <f t="shared" si="4"/>
        <v>19693.337499999994</v>
      </c>
      <c r="I80" s="13">
        <f t="shared" si="5"/>
        <v>59080.012499999983</v>
      </c>
    </row>
    <row r="81" spans="1:9" s="96" customFormat="1" ht="26" x14ac:dyDescent="0.35">
      <c r="A81" s="94" t="s">
        <v>1395</v>
      </c>
      <c r="B81" s="94" t="s">
        <v>1472</v>
      </c>
      <c r="C81" s="95" t="s">
        <v>1473</v>
      </c>
      <c r="D81" s="13">
        <f t="shared" si="3"/>
        <v>1550000</v>
      </c>
      <c r="E81" s="13">
        <v>1394644.98</v>
      </c>
      <c r="F81" s="13">
        <v>155355.02000000002</v>
      </c>
      <c r="G81" s="13">
        <v>46665.310000000056</v>
      </c>
      <c r="H81" s="13">
        <f t="shared" si="4"/>
        <v>11666.327500000014</v>
      </c>
      <c r="I81" s="13">
        <f t="shared" si="5"/>
        <v>34998.982500000042</v>
      </c>
    </row>
    <row r="82" spans="1:9" s="96" customFormat="1" ht="14.5" x14ac:dyDescent="0.35">
      <c r="A82" s="94" t="s">
        <v>1425</v>
      </c>
      <c r="B82" s="94" t="s">
        <v>1474</v>
      </c>
      <c r="C82" s="95" t="s">
        <v>1475</v>
      </c>
      <c r="D82" s="13">
        <f t="shared" si="3"/>
        <v>3407039.62</v>
      </c>
      <c r="E82" s="13">
        <v>500000</v>
      </c>
      <c r="F82" s="13">
        <v>2907039.62</v>
      </c>
      <c r="G82" s="13">
        <v>450000</v>
      </c>
      <c r="H82" s="13">
        <f t="shared" si="4"/>
        <v>112500</v>
      </c>
      <c r="I82" s="13">
        <f t="shared" si="5"/>
        <v>337500</v>
      </c>
    </row>
    <row r="83" spans="1:9" s="96" customFormat="1" ht="14.5" x14ac:dyDescent="0.35">
      <c r="A83" s="94" t="s">
        <v>1406</v>
      </c>
      <c r="B83" s="94" t="s">
        <v>1476</v>
      </c>
      <c r="C83" s="95" t="s">
        <v>1477</v>
      </c>
      <c r="D83" s="13">
        <f t="shared" si="3"/>
        <v>541552.92000000004</v>
      </c>
      <c r="E83" s="13">
        <v>541552.92000000004</v>
      </c>
      <c r="F83" s="13">
        <v>0</v>
      </c>
      <c r="G83" s="13">
        <v>8043.1800000000512</v>
      </c>
      <c r="H83" s="13">
        <f t="shared" si="4"/>
        <v>2010.7950000000128</v>
      </c>
      <c r="I83" s="13">
        <f t="shared" si="5"/>
        <v>6032.3850000000384</v>
      </c>
    </row>
    <row r="84" spans="1:9" s="96" customFormat="1" ht="14.5" x14ac:dyDescent="0.35">
      <c r="A84" s="94" t="s">
        <v>1409</v>
      </c>
      <c r="B84" s="94" t="s">
        <v>1478</v>
      </c>
      <c r="C84" s="95" t="s">
        <v>1479</v>
      </c>
      <c r="D84" s="13">
        <f t="shared" si="3"/>
        <v>100000</v>
      </c>
      <c r="E84" s="13">
        <v>97064.46</v>
      </c>
      <c r="F84" s="13">
        <v>2935.5399999999936</v>
      </c>
      <c r="G84" s="13">
        <v>6135.1500000000087</v>
      </c>
      <c r="H84" s="13">
        <f t="shared" si="4"/>
        <v>1533.7875000000022</v>
      </c>
      <c r="I84" s="13">
        <f t="shared" si="5"/>
        <v>4601.3625000000065</v>
      </c>
    </row>
    <row r="85" spans="1:9" s="96" customFormat="1" ht="26" x14ac:dyDescent="0.35">
      <c r="A85" s="94" t="s">
        <v>1480</v>
      </c>
      <c r="B85" s="94" t="s">
        <v>1481</v>
      </c>
      <c r="C85" s="95" t="s">
        <v>1482</v>
      </c>
      <c r="D85" s="13">
        <f t="shared" si="3"/>
        <v>3093369.02</v>
      </c>
      <c r="E85" s="13">
        <v>1081960.92</v>
      </c>
      <c r="F85" s="13">
        <v>2011408.1</v>
      </c>
      <c r="G85" s="13">
        <v>126704.8899999999</v>
      </c>
      <c r="H85" s="13">
        <f t="shared" si="4"/>
        <v>31676.222499999974</v>
      </c>
      <c r="I85" s="13">
        <f t="shared" si="5"/>
        <v>95028.667499999923</v>
      </c>
    </row>
    <row r="86" spans="1:9" s="96" customFormat="1" ht="14.5" x14ac:dyDescent="0.35">
      <c r="A86" s="94" t="s">
        <v>1415</v>
      </c>
      <c r="B86" s="94" t="s">
        <v>1483</v>
      </c>
      <c r="C86" s="95" t="s">
        <v>1484</v>
      </c>
      <c r="D86" s="13">
        <f t="shared" si="3"/>
        <v>1087355.02</v>
      </c>
      <c r="E86" s="13">
        <v>924325.81</v>
      </c>
      <c r="F86" s="13">
        <v>163029.20999999996</v>
      </c>
      <c r="G86" s="13">
        <v>25034.680000000051</v>
      </c>
      <c r="H86" s="13">
        <f t="shared" si="4"/>
        <v>6258.6700000000128</v>
      </c>
      <c r="I86" s="13">
        <f t="shared" si="5"/>
        <v>18776.010000000038</v>
      </c>
    </row>
    <row r="87" spans="1:9" s="96" customFormat="1" ht="14.5" x14ac:dyDescent="0.35">
      <c r="A87" s="94" t="s">
        <v>1403</v>
      </c>
      <c r="B87" s="94" t="s">
        <v>1485</v>
      </c>
      <c r="C87" s="95" t="s">
        <v>1486</v>
      </c>
      <c r="D87" s="13">
        <f t="shared" si="3"/>
        <v>500000</v>
      </c>
      <c r="E87" s="13">
        <v>465623.33</v>
      </c>
      <c r="F87" s="13">
        <v>34376.669999999984</v>
      </c>
      <c r="G87" s="13">
        <v>110969.29000000004</v>
      </c>
      <c r="H87" s="13">
        <f t="shared" si="4"/>
        <v>27742.322500000009</v>
      </c>
      <c r="I87" s="13">
        <f t="shared" si="5"/>
        <v>83226.967500000028</v>
      </c>
    </row>
    <row r="88" spans="1:9" s="96" customFormat="1" ht="14.5" x14ac:dyDescent="0.35">
      <c r="A88" s="94" t="s">
        <v>1395</v>
      </c>
      <c r="B88" s="94" t="s">
        <v>1487</v>
      </c>
      <c r="C88" s="95" t="s">
        <v>1488</v>
      </c>
      <c r="D88" s="13">
        <f t="shared" si="3"/>
        <v>2000000</v>
      </c>
      <c r="E88" s="13">
        <v>1618832.78</v>
      </c>
      <c r="F88" s="13">
        <v>381167.22</v>
      </c>
      <c r="G88" s="13">
        <v>48036.010000000009</v>
      </c>
      <c r="H88" s="13">
        <f t="shared" si="4"/>
        <v>12009.002500000002</v>
      </c>
      <c r="I88" s="13">
        <f t="shared" si="5"/>
        <v>36027.007500000007</v>
      </c>
    </row>
    <row r="89" spans="1:9" s="96" customFormat="1" ht="14.5" x14ac:dyDescent="0.35">
      <c r="A89" s="94" t="s">
        <v>1425</v>
      </c>
      <c r="B89" s="94" t="s">
        <v>1474</v>
      </c>
      <c r="C89" s="95" t="s">
        <v>1475</v>
      </c>
      <c r="D89" s="13">
        <f t="shared" si="3"/>
        <v>3407039.62</v>
      </c>
      <c r="E89" s="13">
        <v>2636944.2200000002</v>
      </c>
      <c r="F89" s="13">
        <v>770095.39999999991</v>
      </c>
      <c r="G89" s="13">
        <v>500000</v>
      </c>
      <c r="H89" s="13">
        <f t="shared" si="4"/>
        <v>125000</v>
      </c>
      <c r="I89" s="13">
        <f t="shared" si="5"/>
        <v>375000</v>
      </c>
    </row>
    <row r="90" spans="1:9" s="96" customFormat="1" ht="14.5" x14ac:dyDescent="0.35">
      <c r="A90" s="94" t="s">
        <v>1480</v>
      </c>
      <c r="B90" s="94" t="s">
        <v>1489</v>
      </c>
      <c r="C90" s="95" t="s">
        <v>1490</v>
      </c>
      <c r="D90" s="13">
        <f t="shared" si="3"/>
        <v>2429576.33</v>
      </c>
      <c r="E90" s="13">
        <v>606199.77</v>
      </c>
      <c r="F90" s="13">
        <v>1823376.56</v>
      </c>
      <c r="G90" s="13">
        <v>439760.52</v>
      </c>
      <c r="H90" s="13">
        <f t="shared" si="4"/>
        <v>109940.13</v>
      </c>
      <c r="I90" s="13">
        <f t="shared" si="5"/>
        <v>329820.39</v>
      </c>
    </row>
    <row r="91" spans="1:9" s="96" customFormat="1" ht="26" x14ac:dyDescent="0.35">
      <c r="A91" s="94" t="s">
        <v>1491</v>
      </c>
      <c r="B91" s="94" t="s">
        <v>1492</v>
      </c>
      <c r="C91" s="95" t="s">
        <v>1493</v>
      </c>
      <c r="D91" s="13">
        <f t="shared" si="3"/>
        <v>9573738</v>
      </c>
      <c r="E91" s="13">
        <v>9573738</v>
      </c>
      <c r="F91" s="13">
        <v>0</v>
      </c>
      <c r="G91" s="13">
        <v>5182557.95</v>
      </c>
      <c r="H91" s="13">
        <f t="shared" si="4"/>
        <v>1295639.4875</v>
      </c>
      <c r="I91" s="13">
        <f t="shared" si="5"/>
        <v>3886918.4625000004</v>
      </c>
    </row>
    <row r="92" spans="1:9" s="96" customFormat="1" ht="14.5" x14ac:dyDescent="0.35">
      <c r="A92" s="94" t="s">
        <v>1436</v>
      </c>
      <c r="B92" s="94" t="s">
        <v>1494</v>
      </c>
      <c r="C92" s="95" t="s">
        <v>1495</v>
      </c>
      <c r="D92" s="13">
        <f t="shared" si="3"/>
        <v>5100775.12</v>
      </c>
      <c r="E92" s="13">
        <v>4177905.37</v>
      </c>
      <c r="F92" s="13">
        <v>922869.75</v>
      </c>
      <c r="G92" s="13">
        <v>3760114.8330000001</v>
      </c>
      <c r="H92" s="13">
        <f t="shared" si="4"/>
        <v>940028.70825000003</v>
      </c>
      <c r="I92" s="13">
        <f t="shared" si="5"/>
        <v>2820086.12475</v>
      </c>
    </row>
    <row r="93" spans="1:9" s="96" customFormat="1" ht="26" x14ac:dyDescent="0.35">
      <c r="A93" s="94" t="s">
        <v>1400</v>
      </c>
      <c r="B93" s="94" t="s">
        <v>1496</v>
      </c>
      <c r="C93" s="95" t="s">
        <v>1497</v>
      </c>
      <c r="D93" s="13">
        <f t="shared" si="3"/>
        <v>1250000</v>
      </c>
      <c r="E93" s="13">
        <v>1242193.44</v>
      </c>
      <c r="F93" s="13">
        <v>7806.5600000000559</v>
      </c>
      <c r="G93" s="13">
        <v>25848.409999999916</v>
      </c>
      <c r="H93" s="13">
        <f t="shared" si="4"/>
        <v>6462.102499999979</v>
      </c>
      <c r="I93" s="13">
        <f t="shared" si="5"/>
        <v>19386.307499999937</v>
      </c>
    </row>
    <row r="94" spans="1:9" s="96" customFormat="1" ht="14.5" x14ac:dyDescent="0.35">
      <c r="A94" s="94" t="s">
        <v>1400</v>
      </c>
      <c r="B94" s="94" t="s">
        <v>1498</v>
      </c>
      <c r="C94" s="95" t="s">
        <v>1499</v>
      </c>
      <c r="D94" s="13">
        <f t="shared" si="3"/>
        <v>1750000</v>
      </c>
      <c r="E94" s="13">
        <v>1615409.82</v>
      </c>
      <c r="F94" s="13">
        <v>134590.17999999993</v>
      </c>
      <c r="G94" s="13">
        <v>693548.35000000009</v>
      </c>
      <c r="H94" s="13">
        <f t="shared" si="4"/>
        <v>173387.08750000002</v>
      </c>
      <c r="I94" s="13">
        <f t="shared" si="5"/>
        <v>520161.26250000007</v>
      </c>
    </row>
    <row r="95" spans="1:9" s="96" customFormat="1" ht="26" x14ac:dyDescent="0.35">
      <c r="A95" s="94" t="s">
        <v>1415</v>
      </c>
      <c r="B95" s="94" t="s">
        <v>1500</v>
      </c>
      <c r="C95" s="95" t="s">
        <v>1501</v>
      </c>
      <c r="D95" s="13">
        <f t="shared" si="3"/>
        <v>1953048.83</v>
      </c>
      <c r="E95" s="13">
        <v>533678.21</v>
      </c>
      <c r="F95" s="13">
        <v>1419370.62</v>
      </c>
      <c r="G95" s="13">
        <v>38289.319999999949</v>
      </c>
      <c r="H95" s="13">
        <f t="shared" si="4"/>
        <v>9572.3299999999872</v>
      </c>
      <c r="I95" s="13">
        <f t="shared" si="5"/>
        <v>28716.989999999962</v>
      </c>
    </row>
    <row r="96" spans="1:9" s="96" customFormat="1" ht="14.5" x14ac:dyDescent="0.35">
      <c r="A96" s="94" t="s">
        <v>1415</v>
      </c>
      <c r="B96" s="94" t="s">
        <v>1502</v>
      </c>
      <c r="C96" s="95" t="s">
        <v>1503</v>
      </c>
      <c r="D96" s="13">
        <f t="shared" si="3"/>
        <v>2191195.2000000002</v>
      </c>
      <c r="E96" s="13">
        <v>1796876.92</v>
      </c>
      <c r="F96" s="13">
        <v>394318.28000000026</v>
      </c>
      <c r="G96" s="13">
        <v>384630.04999999981</v>
      </c>
      <c r="H96" s="13">
        <f t="shared" si="4"/>
        <v>96157.512499999953</v>
      </c>
      <c r="I96" s="13">
        <f t="shared" si="5"/>
        <v>288472.53749999986</v>
      </c>
    </row>
    <row r="97" spans="1:9" s="96" customFormat="1" ht="26" x14ac:dyDescent="0.35">
      <c r="A97" s="94" t="s">
        <v>1415</v>
      </c>
      <c r="B97" s="94" t="s">
        <v>1504</v>
      </c>
      <c r="C97" s="95" t="s">
        <v>1505</v>
      </c>
      <c r="D97" s="13">
        <f t="shared" si="3"/>
        <v>812319.79</v>
      </c>
      <c r="E97" s="13">
        <v>688700</v>
      </c>
      <c r="F97" s="13">
        <v>123619.79000000004</v>
      </c>
      <c r="G97" s="13">
        <v>61693.359999999986</v>
      </c>
      <c r="H97" s="13">
        <f t="shared" si="4"/>
        <v>15423.339999999997</v>
      </c>
      <c r="I97" s="13">
        <f t="shared" si="5"/>
        <v>46270.01999999999</v>
      </c>
    </row>
    <row r="98" spans="1:9" s="96" customFormat="1" ht="26" x14ac:dyDescent="0.35">
      <c r="A98" s="94" t="s">
        <v>1415</v>
      </c>
      <c r="B98" s="94" t="s">
        <v>1506</v>
      </c>
      <c r="C98" s="95" t="s">
        <v>1507</v>
      </c>
      <c r="D98" s="13">
        <f t="shared" si="3"/>
        <v>1831475.32</v>
      </c>
      <c r="E98" s="13">
        <v>1460000</v>
      </c>
      <c r="F98" s="13">
        <v>371475.32000000007</v>
      </c>
      <c r="G98" s="13">
        <v>23324.010000000009</v>
      </c>
      <c r="H98" s="13">
        <f t="shared" si="4"/>
        <v>5831.0025000000023</v>
      </c>
      <c r="I98" s="13">
        <f t="shared" si="5"/>
        <v>17493.007500000007</v>
      </c>
    </row>
    <row r="99" spans="1:9" s="96" customFormat="1" ht="14.5" x14ac:dyDescent="0.35">
      <c r="A99" s="94" t="s">
        <v>1415</v>
      </c>
      <c r="B99" s="94" t="s">
        <v>1508</v>
      </c>
      <c r="C99" s="95" t="s">
        <v>1509</v>
      </c>
      <c r="D99" s="13">
        <f t="shared" si="3"/>
        <v>994664.65</v>
      </c>
      <c r="E99" s="13">
        <v>838082</v>
      </c>
      <c r="F99" s="13">
        <v>156582.65000000002</v>
      </c>
      <c r="G99" s="13">
        <v>34710.060000000056</v>
      </c>
      <c r="H99" s="13">
        <f t="shared" si="4"/>
        <v>8677.515000000014</v>
      </c>
      <c r="I99" s="13">
        <f t="shared" si="5"/>
        <v>26032.545000000042</v>
      </c>
    </row>
    <row r="100" spans="1:9" s="96" customFormat="1" ht="26" x14ac:dyDescent="0.35">
      <c r="A100" s="94" t="s">
        <v>1403</v>
      </c>
      <c r="B100" s="94" t="s">
        <v>1510</v>
      </c>
      <c r="C100" s="95" t="s">
        <v>1511</v>
      </c>
      <c r="D100" s="13">
        <f t="shared" si="3"/>
        <v>406168.72</v>
      </c>
      <c r="E100" s="13">
        <v>290614.26999999996</v>
      </c>
      <c r="F100" s="13">
        <v>115554.45000000001</v>
      </c>
      <c r="G100" s="13">
        <v>271118.26999999996</v>
      </c>
      <c r="H100" s="13">
        <f t="shared" si="4"/>
        <v>67779.56749999999</v>
      </c>
      <c r="I100" s="13">
        <f t="shared" si="5"/>
        <v>203338.70249999996</v>
      </c>
    </row>
    <row r="101" spans="1:9" s="96" customFormat="1" ht="14.5" x14ac:dyDescent="0.35">
      <c r="A101" s="94" t="s">
        <v>1403</v>
      </c>
      <c r="B101" s="94" t="s">
        <v>1512</v>
      </c>
      <c r="C101" s="95" t="s">
        <v>1513</v>
      </c>
      <c r="D101" s="13">
        <f t="shared" si="3"/>
        <v>515327.49</v>
      </c>
      <c r="E101" s="13">
        <v>405485.25</v>
      </c>
      <c r="F101" s="13">
        <v>109842.23999999999</v>
      </c>
      <c r="G101" s="13">
        <v>370282.25</v>
      </c>
      <c r="H101" s="13">
        <f t="shared" si="4"/>
        <v>92570.5625</v>
      </c>
      <c r="I101" s="13">
        <f t="shared" si="5"/>
        <v>277711.6875</v>
      </c>
    </row>
    <row r="102" spans="1:9" s="96" customFormat="1" ht="14.5" x14ac:dyDescent="0.35">
      <c r="A102" s="94" t="s">
        <v>1403</v>
      </c>
      <c r="B102" s="94" t="s">
        <v>1514</v>
      </c>
      <c r="C102" s="95" t="s">
        <v>1515</v>
      </c>
      <c r="D102" s="13">
        <f t="shared" si="3"/>
        <v>216343.51</v>
      </c>
      <c r="E102" s="13">
        <v>210663.36000000002</v>
      </c>
      <c r="F102" s="13">
        <v>5680.1499999999942</v>
      </c>
      <c r="G102" s="13">
        <v>203359.76</v>
      </c>
      <c r="H102" s="13">
        <f t="shared" si="4"/>
        <v>50839.94</v>
      </c>
      <c r="I102" s="13">
        <f t="shared" si="5"/>
        <v>152519.82</v>
      </c>
    </row>
    <row r="103" spans="1:9" s="96" customFormat="1" ht="14.5" x14ac:dyDescent="0.35">
      <c r="A103" s="94" t="s">
        <v>1403</v>
      </c>
      <c r="B103" s="94" t="s">
        <v>1516</v>
      </c>
      <c r="C103" s="95" t="s">
        <v>1517</v>
      </c>
      <c r="D103" s="13">
        <f t="shared" si="3"/>
        <v>80000</v>
      </c>
      <c r="E103" s="13">
        <v>79997.64</v>
      </c>
      <c r="F103" s="13">
        <v>2.3600000000005821</v>
      </c>
      <c r="G103" s="13">
        <v>74563.64</v>
      </c>
      <c r="H103" s="13">
        <f t="shared" si="4"/>
        <v>18640.91</v>
      </c>
      <c r="I103" s="13">
        <f t="shared" si="5"/>
        <v>55922.729999999996</v>
      </c>
    </row>
    <row r="104" spans="1:9" s="96" customFormat="1" ht="14.5" x14ac:dyDescent="0.35">
      <c r="A104" s="94" t="s">
        <v>1403</v>
      </c>
      <c r="B104" s="94" t="s">
        <v>1518</v>
      </c>
      <c r="C104" s="95" t="s">
        <v>1519</v>
      </c>
      <c r="D104" s="13">
        <f t="shared" si="3"/>
        <v>771236</v>
      </c>
      <c r="E104" s="13">
        <v>720863.04</v>
      </c>
      <c r="F104" s="13">
        <v>50372.959999999963</v>
      </c>
      <c r="G104" s="13">
        <v>102492.02000000002</v>
      </c>
      <c r="H104" s="13">
        <f t="shared" si="4"/>
        <v>25623.005000000005</v>
      </c>
      <c r="I104" s="13">
        <f t="shared" si="5"/>
        <v>76869.015000000014</v>
      </c>
    </row>
    <row r="105" spans="1:9" s="96" customFormat="1" ht="26" x14ac:dyDescent="0.35">
      <c r="A105" s="94" t="s">
        <v>1403</v>
      </c>
      <c r="B105" s="94" t="s">
        <v>1520</v>
      </c>
      <c r="C105" s="95" t="s">
        <v>1521</v>
      </c>
      <c r="D105" s="13">
        <f t="shared" si="3"/>
        <v>212953.14</v>
      </c>
      <c r="E105" s="13">
        <v>208032.18000000002</v>
      </c>
      <c r="F105" s="13">
        <v>4920.9599999999919</v>
      </c>
      <c r="G105" s="13">
        <v>108854.89000000003</v>
      </c>
      <c r="H105" s="13">
        <f t="shared" si="4"/>
        <v>27213.722500000007</v>
      </c>
      <c r="I105" s="13">
        <f t="shared" si="5"/>
        <v>81641.167500000025</v>
      </c>
    </row>
    <row r="106" spans="1:9" s="96" customFormat="1" ht="26" x14ac:dyDescent="0.35">
      <c r="A106" s="94" t="s">
        <v>1403</v>
      </c>
      <c r="B106" s="94" t="s">
        <v>1522</v>
      </c>
      <c r="C106" s="95" t="s">
        <v>1523</v>
      </c>
      <c r="D106" s="13">
        <f t="shared" si="3"/>
        <v>200000</v>
      </c>
      <c r="E106" s="13">
        <v>163954.01</v>
      </c>
      <c r="F106" s="13">
        <v>36045.989999999991</v>
      </c>
      <c r="G106" s="13">
        <v>18551.210000000021</v>
      </c>
      <c r="H106" s="13">
        <f t="shared" si="4"/>
        <v>4637.8025000000052</v>
      </c>
      <c r="I106" s="13">
        <f t="shared" si="5"/>
        <v>13913.407500000016</v>
      </c>
    </row>
    <row r="107" spans="1:9" s="96" customFormat="1" ht="26" x14ac:dyDescent="0.35">
      <c r="A107" s="94" t="s">
        <v>1395</v>
      </c>
      <c r="B107" s="94" t="s">
        <v>1524</v>
      </c>
      <c r="C107" s="95" t="s">
        <v>1525</v>
      </c>
      <c r="D107" s="13">
        <f t="shared" si="3"/>
        <v>2000000</v>
      </c>
      <c r="E107" s="13">
        <v>1928833.03</v>
      </c>
      <c r="F107" s="13">
        <v>71166.969999999972</v>
      </c>
      <c r="G107" s="13">
        <v>700000</v>
      </c>
      <c r="H107" s="13">
        <f t="shared" si="4"/>
        <v>175000</v>
      </c>
      <c r="I107" s="13">
        <f t="shared" si="5"/>
        <v>525000</v>
      </c>
    </row>
    <row r="108" spans="1:9" s="96" customFormat="1" ht="14.5" x14ac:dyDescent="0.35">
      <c r="A108" s="94" t="s">
        <v>1395</v>
      </c>
      <c r="B108" s="94" t="s">
        <v>1526</v>
      </c>
      <c r="C108" s="95" t="s">
        <v>1527</v>
      </c>
      <c r="D108" s="13">
        <f t="shared" si="3"/>
        <v>1450000</v>
      </c>
      <c r="E108" s="13">
        <v>1020712.21</v>
      </c>
      <c r="F108" s="13">
        <v>429287.79000000004</v>
      </c>
      <c r="G108" s="13">
        <v>195881.62</v>
      </c>
      <c r="H108" s="13">
        <f t="shared" si="4"/>
        <v>48970.404999999999</v>
      </c>
      <c r="I108" s="13">
        <f t="shared" si="5"/>
        <v>146911.215</v>
      </c>
    </row>
    <row r="109" spans="1:9" s="96" customFormat="1" ht="26" x14ac:dyDescent="0.35">
      <c r="A109" s="94" t="s">
        <v>1395</v>
      </c>
      <c r="B109" s="94" t="s">
        <v>1528</v>
      </c>
      <c r="C109" s="95" t="s">
        <v>1529</v>
      </c>
      <c r="D109" s="13">
        <f t="shared" si="3"/>
        <v>500000</v>
      </c>
      <c r="E109" s="13">
        <v>500000</v>
      </c>
      <c r="F109" s="13">
        <v>0</v>
      </c>
      <c r="G109" s="13">
        <v>387534.56</v>
      </c>
      <c r="H109" s="13">
        <f t="shared" si="4"/>
        <v>96883.64</v>
      </c>
      <c r="I109" s="13">
        <f t="shared" si="5"/>
        <v>290650.92</v>
      </c>
    </row>
    <row r="110" spans="1:9" s="96" customFormat="1" ht="14.5" x14ac:dyDescent="0.35">
      <c r="A110" s="94" t="s">
        <v>1422</v>
      </c>
      <c r="B110" s="94" t="s">
        <v>1530</v>
      </c>
      <c r="C110" s="95" t="s">
        <v>1531</v>
      </c>
      <c r="D110" s="13">
        <f t="shared" si="3"/>
        <v>5304387.7699999996</v>
      </c>
      <c r="E110" s="13">
        <v>3079880.88</v>
      </c>
      <c r="F110" s="13">
        <v>2224506.8899999997</v>
      </c>
      <c r="G110" s="13">
        <v>2771892.7919999999</v>
      </c>
      <c r="H110" s="13">
        <f t="shared" si="4"/>
        <v>692973.19799999997</v>
      </c>
      <c r="I110" s="13">
        <f t="shared" si="5"/>
        <v>2078919.594</v>
      </c>
    </row>
    <row r="111" spans="1:9" s="96" customFormat="1" ht="14.5" x14ac:dyDescent="0.35">
      <c r="A111" s="94" t="s">
        <v>1425</v>
      </c>
      <c r="B111" s="94" t="s">
        <v>1532</v>
      </c>
      <c r="C111" s="95" t="s">
        <v>1533</v>
      </c>
      <c r="D111" s="13">
        <f t="shared" si="3"/>
        <v>3803337.56</v>
      </c>
      <c r="E111" s="13">
        <v>3803337.56</v>
      </c>
      <c r="F111" s="13">
        <v>0</v>
      </c>
      <c r="G111" s="13">
        <v>648599.08000000007</v>
      </c>
      <c r="H111" s="13">
        <f t="shared" si="4"/>
        <v>162149.77000000002</v>
      </c>
      <c r="I111" s="13">
        <f t="shared" si="5"/>
        <v>486449.31000000006</v>
      </c>
    </row>
    <row r="112" spans="1:9" s="96" customFormat="1" ht="14.5" x14ac:dyDescent="0.35">
      <c r="A112" s="94" t="s">
        <v>1425</v>
      </c>
      <c r="B112" s="94" t="s">
        <v>1534</v>
      </c>
      <c r="C112" s="95" t="s">
        <v>1535</v>
      </c>
      <c r="D112" s="13">
        <f t="shared" si="3"/>
        <v>2750000</v>
      </c>
      <c r="E112" s="13">
        <v>2750000</v>
      </c>
      <c r="F112" s="13">
        <v>0</v>
      </c>
      <c r="G112" s="13">
        <v>47905.600000000093</v>
      </c>
      <c r="H112" s="13">
        <f t="shared" si="4"/>
        <v>11976.400000000023</v>
      </c>
      <c r="I112" s="13">
        <f t="shared" si="5"/>
        <v>35929.20000000007</v>
      </c>
    </row>
    <row r="113" spans="1:9" s="96" customFormat="1" ht="39" x14ac:dyDescent="0.35">
      <c r="A113" s="94" t="s">
        <v>1428</v>
      </c>
      <c r="B113" s="94" t="s">
        <v>1536</v>
      </c>
      <c r="C113" s="95" t="s">
        <v>1537</v>
      </c>
      <c r="D113" s="13">
        <f t="shared" si="3"/>
        <v>1200000</v>
      </c>
      <c r="E113" s="13">
        <v>1198006.2</v>
      </c>
      <c r="F113" s="13">
        <v>1993.8000000000466</v>
      </c>
      <c r="G113" s="13">
        <v>49281.949999999953</v>
      </c>
      <c r="H113" s="13">
        <f t="shared" si="4"/>
        <v>12320.487499999988</v>
      </c>
      <c r="I113" s="13">
        <f t="shared" si="5"/>
        <v>36961.462499999965</v>
      </c>
    </row>
    <row r="114" spans="1:9" s="96" customFormat="1" ht="26" x14ac:dyDescent="0.35">
      <c r="A114" s="94" t="s">
        <v>1428</v>
      </c>
      <c r="B114" s="94" t="s">
        <v>1538</v>
      </c>
      <c r="C114" s="95" t="s">
        <v>1539</v>
      </c>
      <c r="D114" s="13">
        <f t="shared" si="3"/>
        <v>1123268.8700000001</v>
      </c>
      <c r="E114" s="13">
        <v>1090537.1000000001</v>
      </c>
      <c r="F114" s="13">
        <v>32731.770000000019</v>
      </c>
      <c r="G114" s="13">
        <v>49901.690000000177</v>
      </c>
      <c r="H114" s="13">
        <f t="shared" si="4"/>
        <v>12475.422500000044</v>
      </c>
      <c r="I114" s="13">
        <f t="shared" si="5"/>
        <v>37426.267500000133</v>
      </c>
    </row>
    <row r="115" spans="1:9" s="96" customFormat="1" ht="39" x14ac:dyDescent="0.35">
      <c r="A115" s="94" t="s">
        <v>1428</v>
      </c>
      <c r="B115" s="94" t="s">
        <v>1540</v>
      </c>
      <c r="C115" s="95" t="s">
        <v>1541</v>
      </c>
      <c r="D115" s="13">
        <f t="shared" si="3"/>
        <v>1500000</v>
      </c>
      <c r="E115" s="13">
        <v>1398116.84</v>
      </c>
      <c r="F115" s="13">
        <v>101883.15999999992</v>
      </c>
      <c r="G115" s="13">
        <v>277167.43000000017</v>
      </c>
      <c r="H115" s="13">
        <f t="shared" si="4"/>
        <v>69291.857500000042</v>
      </c>
      <c r="I115" s="13">
        <f t="shared" si="5"/>
        <v>207875.57250000013</v>
      </c>
    </row>
    <row r="116" spans="1:9" s="96" customFormat="1" ht="14.5" x14ac:dyDescent="0.35">
      <c r="A116" s="94" t="s">
        <v>1428</v>
      </c>
      <c r="B116" s="94" t="s">
        <v>1542</v>
      </c>
      <c r="C116" s="95" t="s">
        <v>1543</v>
      </c>
      <c r="D116" s="13">
        <f t="shared" si="3"/>
        <v>1000000</v>
      </c>
      <c r="E116" s="13">
        <v>951353.81</v>
      </c>
      <c r="F116" s="13">
        <v>48646.189999999944</v>
      </c>
      <c r="G116" s="13">
        <v>80466.45000000007</v>
      </c>
      <c r="H116" s="13">
        <f t="shared" si="4"/>
        <v>20116.612500000017</v>
      </c>
      <c r="I116" s="13">
        <f t="shared" si="5"/>
        <v>60349.837500000052</v>
      </c>
    </row>
    <row r="117" spans="1:9" s="96" customFormat="1" ht="26" x14ac:dyDescent="0.35">
      <c r="A117" s="94" t="s">
        <v>1428</v>
      </c>
      <c r="B117" s="94" t="s">
        <v>1544</v>
      </c>
      <c r="C117" s="95" t="s">
        <v>1545</v>
      </c>
      <c r="D117" s="13">
        <f t="shared" si="3"/>
        <v>429750.7</v>
      </c>
      <c r="E117" s="13">
        <v>352054.11</v>
      </c>
      <c r="F117" s="13">
        <v>77696.590000000026</v>
      </c>
      <c r="G117" s="13">
        <v>16137.099999999977</v>
      </c>
      <c r="H117" s="13">
        <f t="shared" si="4"/>
        <v>4034.2749999999942</v>
      </c>
      <c r="I117" s="13">
        <f t="shared" si="5"/>
        <v>12102.824999999983</v>
      </c>
    </row>
    <row r="118" spans="1:9" s="96" customFormat="1" ht="26" x14ac:dyDescent="0.35">
      <c r="A118" s="94" t="s">
        <v>1428</v>
      </c>
      <c r="B118" s="94" t="s">
        <v>1546</v>
      </c>
      <c r="C118" s="95" t="s">
        <v>1547</v>
      </c>
      <c r="D118" s="13">
        <f t="shared" si="3"/>
        <v>1400000</v>
      </c>
      <c r="E118" s="13">
        <v>1279974.7</v>
      </c>
      <c r="F118" s="13">
        <v>120025.30000000005</v>
      </c>
      <c r="G118" s="13">
        <v>108466.12999999989</v>
      </c>
      <c r="H118" s="13">
        <f t="shared" si="4"/>
        <v>27116.532499999972</v>
      </c>
      <c r="I118" s="13">
        <f t="shared" si="5"/>
        <v>81349.597499999916</v>
      </c>
    </row>
    <row r="119" spans="1:9" s="96" customFormat="1" ht="26" x14ac:dyDescent="0.35">
      <c r="A119" s="94" t="s">
        <v>1428</v>
      </c>
      <c r="B119" s="94" t="s">
        <v>1548</v>
      </c>
      <c r="C119" s="95" t="s">
        <v>1549</v>
      </c>
      <c r="D119" s="13">
        <f t="shared" si="3"/>
        <v>249636.33</v>
      </c>
      <c r="E119" s="13">
        <v>205814.35</v>
      </c>
      <c r="F119" s="13">
        <v>43821.979999999981</v>
      </c>
      <c r="G119" s="13">
        <v>27004.950000000012</v>
      </c>
      <c r="H119" s="13">
        <f t="shared" si="4"/>
        <v>6751.2375000000029</v>
      </c>
      <c r="I119" s="13">
        <f t="shared" si="5"/>
        <v>20253.712500000009</v>
      </c>
    </row>
    <row r="120" spans="1:9" s="96" customFormat="1" ht="26" x14ac:dyDescent="0.35">
      <c r="A120" s="94" t="s">
        <v>1428</v>
      </c>
      <c r="B120" s="94" t="s">
        <v>1550</v>
      </c>
      <c r="C120" s="95" t="s">
        <v>1551</v>
      </c>
      <c r="D120" s="13">
        <f t="shared" si="3"/>
        <v>250000</v>
      </c>
      <c r="E120" s="13">
        <v>186031.14</v>
      </c>
      <c r="F120" s="13">
        <v>63968.859999999986</v>
      </c>
      <c r="G120" s="13">
        <v>67061.25</v>
      </c>
      <c r="H120" s="13">
        <f t="shared" si="4"/>
        <v>16765.3125</v>
      </c>
      <c r="I120" s="13">
        <f t="shared" si="5"/>
        <v>50295.9375</v>
      </c>
    </row>
    <row r="121" spans="1:9" s="96" customFormat="1" ht="26" x14ac:dyDescent="0.35">
      <c r="A121" s="94" t="s">
        <v>1406</v>
      </c>
      <c r="B121" s="94" t="s">
        <v>1552</v>
      </c>
      <c r="C121" s="95" t="s">
        <v>1553</v>
      </c>
      <c r="D121" s="13">
        <f t="shared" si="3"/>
        <v>300000</v>
      </c>
      <c r="E121" s="13">
        <v>296024.51</v>
      </c>
      <c r="F121" s="13">
        <v>3975.4899999999907</v>
      </c>
      <c r="G121" s="13">
        <v>10199.650000000023</v>
      </c>
      <c r="H121" s="13">
        <f t="shared" si="4"/>
        <v>2549.9125000000058</v>
      </c>
      <c r="I121" s="13">
        <f t="shared" si="5"/>
        <v>7649.7375000000175</v>
      </c>
    </row>
    <row r="122" spans="1:9" s="96" customFormat="1" ht="14.5" x14ac:dyDescent="0.35">
      <c r="A122" s="94" t="s">
        <v>1406</v>
      </c>
      <c r="B122" s="94" t="s">
        <v>1554</v>
      </c>
      <c r="C122" s="95" t="s">
        <v>1555</v>
      </c>
      <c r="D122" s="13">
        <f t="shared" si="3"/>
        <v>313684</v>
      </c>
      <c r="E122" s="13">
        <v>303974.55</v>
      </c>
      <c r="F122" s="13">
        <v>9709.4500000000116</v>
      </c>
      <c r="G122" s="13">
        <v>6685.9100000000326</v>
      </c>
      <c r="H122" s="13">
        <f t="shared" si="4"/>
        <v>1671.4775000000081</v>
      </c>
      <c r="I122" s="13">
        <f t="shared" si="5"/>
        <v>5014.4325000000244</v>
      </c>
    </row>
    <row r="123" spans="1:9" s="96" customFormat="1" ht="14.5" x14ac:dyDescent="0.35">
      <c r="A123" s="94" t="s">
        <v>1409</v>
      </c>
      <c r="B123" s="94" t="s">
        <v>1556</v>
      </c>
      <c r="C123" s="95" t="s">
        <v>1557</v>
      </c>
      <c r="D123" s="13">
        <f t="shared" si="3"/>
        <v>2269039</v>
      </c>
      <c r="E123" s="13">
        <v>2240200.06</v>
      </c>
      <c r="F123" s="13">
        <v>28838.939999999944</v>
      </c>
      <c r="G123" s="13">
        <v>753744.10000000009</v>
      </c>
      <c r="H123" s="13">
        <f t="shared" si="4"/>
        <v>188436.02500000002</v>
      </c>
      <c r="I123" s="13">
        <f t="shared" si="5"/>
        <v>565308.07500000007</v>
      </c>
    </row>
    <row r="124" spans="1:9" s="96" customFormat="1" ht="14.5" x14ac:dyDescent="0.35">
      <c r="A124" s="94" t="s">
        <v>1558</v>
      </c>
      <c r="B124" s="94" t="s">
        <v>1559</v>
      </c>
      <c r="C124" s="95" t="s">
        <v>1560</v>
      </c>
      <c r="D124" s="13">
        <f t="shared" si="3"/>
        <v>4306059.0199999996</v>
      </c>
      <c r="E124" s="13">
        <v>3319803.94</v>
      </c>
      <c r="F124" s="13">
        <v>986255.07999999961</v>
      </c>
      <c r="G124" s="13">
        <v>981415.66</v>
      </c>
      <c r="H124" s="13">
        <f t="shared" si="4"/>
        <v>245353.91500000001</v>
      </c>
      <c r="I124" s="13">
        <f t="shared" si="5"/>
        <v>736061.745</v>
      </c>
    </row>
    <row r="125" spans="1:9" s="96" customFormat="1" ht="14.5" x14ac:dyDescent="0.35">
      <c r="A125" s="94" t="s">
        <v>1412</v>
      </c>
      <c r="B125" s="94" t="s">
        <v>1561</v>
      </c>
      <c r="C125" s="95" t="s">
        <v>1562</v>
      </c>
      <c r="D125" s="13">
        <f t="shared" si="3"/>
        <v>1077000</v>
      </c>
      <c r="E125" s="13">
        <v>762350.83</v>
      </c>
      <c r="F125" s="13">
        <v>314649.17000000004</v>
      </c>
      <c r="G125" s="13">
        <v>103584.18999999994</v>
      </c>
      <c r="H125" s="13">
        <f t="shared" si="4"/>
        <v>25896.047499999986</v>
      </c>
      <c r="I125" s="13">
        <f t="shared" si="5"/>
        <v>77688.142499999958</v>
      </c>
    </row>
    <row r="126" spans="1:9" s="96" customFormat="1" ht="14.5" x14ac:dyDescent="0.35">
      <c r="A126" s="94" t="s">
        <v>1412</v>
      </c>
      <c r="B126" s="94" t="s">
        <v>1563</v>
      </c>
      <c r="C126" s="95" t="s">
        <v>1564</v>
      </c>
      <c r="D126" s="13">
        <f t="shared" si="3"/>
        <v>922036.23</v>
      </c>
      <c r="E126" s="13">
        <v>846850.7</v>
      </c>
      <c r="F126" s="13">
        <v>75185.530000000028</v>
      </c>
      <c r="G126" s="13">
        <v>300138.59999999998</v>
      </c>
      <c r="H126" s="13">
        <f t="shared" si="4"/>
        <v>75034.649999999994</v>
      </c>
      <c r="I126" s="13">
        <f t="shared" si="5"/>
        <v>225103.94999999998</v>
      </c>
    </row>
    <row r="127" spans="1:9" s="96" customFormat="1" ht="14.5" x14ac:dyDescent="0.35">
      <c r="A127" s="94" t="s">
        <v>864</v>
      </c>
      <c r="B127" s="94" t="s">
        <v>1565</v>
      </c>
      <c r="C127" s="95" t="s">
        <v>1566</v>
      </c>
      <c r="D127" s="13">
        <f t="shared" si="3"/>
        <v>3088835</v>
      </c>
      <c r="E127" s="13">
        <v>2327357.94</v>
      </c>
      <c r="F127" s="13">
        <v>761477.06</v>
      </c>
      <c r="G127" s="13">
        <v>224595.9</v>
      </c>
      <c r="H127" s="13">
        <f t="shared" si="4"/>
        <v>56148.974999999999</v>
      </c>
      <c r="I127" s="13">
        <f t="shared" si="5"/>
        <v>168446.92499999999</v>
      </c>
    </row>
    <row r="128" spans="1:9" s="96" customFormat="1" ht="14.5" x14ac:dyDescent="0.35">
      <c r="A128" s="94" t="s">
        <v>864</v>
      </c>
      <c r="B128" s="94" t="s">
        <v>1567</v>
      </c>
      <c r="C128" s="95" t="s">
        <v>1568</v>
      </c>
      <c r="D128" s="13">
        <f t="shared" si="3"/>
        <v>1141564.44</v>
      </c>
      <c r="E128" s="13">
        <v>1126869.05</v>
      </c>
      <c r="F128" s="13">
        <v>14695.389999999898</v>
      </c>
      <c r="G128" s="13">
        <v>10337.969999999999</v>
      </c>
      <c r="H128" s="13">
        <f t="shared" si="4"/>
        <v>2584.4924999999998</v>
      </c>
      <c r="I128" s="13">
        <f t="shared" si="5"/>
        <v>7753.4774999999991</v>
      </c>
    </row>
    <row r="129" spans="1:9" s="96" customFormat="1" ht="26" x14ac:dyDescent="0.35">
      <c r="A129" s="94" t="s">
        <v>864</v>
      </c>
      <c r="B129" s="94" t="s">
        <v>1569</v>
      </c>
      <c r="C129" s="95" t="s">
        <v>1570</v>
      </c>
      <c r="D129" s="13">
        <f t="shared" si="3"/>
        <v>7320000</v>
      </c>
      <c r="E129" s="13">
        <v>7319999.9799999995</v>
      </c>
      <c r="F129" s="13">
        <v>2.0000000484287739E-2</v>
      </c>
      <c r="G129" s="13">
        <v>366000</v>
      </c>
      <c r="H129" s="13">
        <f t="shared" si="4"/>
        <v>91500</v>
      </c>
      <c r="I129" s="13">
        <f t="shared" si="5"/>
        <v>274500</v>
      </c>
    </row>
    <row r="130" spans="1:9" s="96" customFormat="1" ht="14.5" x14ac:dyDescent="0.35">
      <c r="A130" s="94" t="s">
        <v>1571</v>
      </c>
      <c r="B130" s="94" t="s">
        <v>1572</v>
      </c>
      <c r="C130" s="95" t="s">
        <v>1573</v>
      </c>
      <c r="D130" s="13">
        <f t="shared" si="3"/>
        <v>1098000</v>
      </c>
      <c r="E130" s="13">
        <v>1098000</v>
      </c>
      <c r="F130" s="13">
        <v>0</v>
      </c>
      <c r="G130" s="13">
        <v>988200</v>
      </c>
      <c r="H130" s="13">
        <f t="shared" si="4"/>
        <v>247050</v>
      </c>
      <c r="I130" s="13">
        <f t="shared" si="5"/>
        <v>741150</v>
      </c>
    </row>
    <row r="131" spans="1:9" s="96" customFormat="1" ht="14.5" x14ac:dyDescent="0.35">
      <c r="A131" s="94" t="s">
        <v>1574</v>
      </c>
      <c r="B131" s="94" t="s">
        <v>1575</v>
      </c>
      <c r="C131" s="95" t="s">
        <v>1576</v>
      </c>
      <c r="D131" s="13">
        <f t="shared" si="3"/>
        <v>3480511.36</v>
      </c>
      <c r="E131" s="13">
        <v>3480511.36</v>
      </c>
      <c r="F131" s="13">
        <v>0</v>
      </c>
      <c r="G131" s="13">
        <v>3132460.2239999999</v>
      </c>
      <c r="H131" s="13">
        <f t="shared" si="4"/>
        <v>783115.05599999998</v>
      </c>
      <c r="I131" s="13">
        <f t="shared" si="5"/>
        <v>2349345.1680000001</v>
      </c>
    </row>
    <row r="132" spans="1:9" s="96" customFormat="1" ht="14.5" x14ac:dyDescent="0.35">
      <c r="A132" s="94" t="s">
        <v>1577</v>
      </c>
      <c r="B132" s="94" t="s">
        <v>1578</v>
      </c>
      <c r="C132" s="95" t="s">
        <v>1579</v>
      </c>
      <c r="D132" s="13">
        <f t="shared" si="3"/>
        <v>1295725.3999999999</v>
      </c>
      <c r="E132" s="13">
        <v>1295725.3999999999</v>
      </c>
      <c r="F132" s="13">
        <v>0</v>
      </c>
      <c r="G132" s="13">
        <v>1166152.8599999999</v>
      </c>
      <c r="H132" s="13">
        <f t="shared" si="4"/>
        <v>291538.21499999997</v>
      </c>
      <c r="I132" s="13">
        <f t="shared" si="5"/>
        <v>874614.6449999999</v>
      </c>
    </row>
    <row r="133" spans="1:9" s="96" customFormat="1" ht="39" x14ac:dyDescent="0.35">
      <c r="A133" s="94" t="s">
        <v>151</v>
      </c>
      <c r="B133" s="94" t="s">
        <v>1580</v>
      </c>
      <c r="C133" s="95" t="s">
        <v>1581</v>
      </c>
      <c r="D133" s="13">
        <f t="shared" ref="D133:D196" si="6">E133+F133</f>
        <v>4912431.0599999996</v>
      </c>
      <c r="E133" s="13">
        <v>4912431.0599999996</v>
      </c>
      <c r="F133" s="13">
        <v>0</v>
      </c>
      <c r="G133" s="13">
        <v>4421187.9539999999</v>
      </c>
      <c r="H133" s="13">
        <f t="shared" ref="H133:H196" si="7">G133*0.25</f>
        <v>1105296.9885</v>
      </c>
      <c r="I133" s="13">
        <f t="shared" ref="I133:I196" si="8">G133*0.75</f>
        <v>3315890.9654999999</v>
      </c>
    </row>
    <row r="134" spans="1:9" s="96" customFormat="1" ht="14.5" x14ac:dyDescent="0.35">
      <c r="A134" s="94" t="s">
        <v>1582</v>
      </c>
      <c r="B134" s="94" t="s">
        <v>1583</v>
      </c>
      <c r="C134" s="95" t="s">
        <v>1584</v>
      </c>
      <c r="D134" s="13">
        <f t="shared" si="6"/>
        <v>3262540.86</v>
      </c>
      <c r="E134" s="13">
        <v>3262540.86</v>
      </c>
      <c r="F134" s="13">
        <v>0</v>
      </c>
      <c r="G134" s="13">
        <v>1372218.55</v>
      </c>
      <c r="H134" s="13">
        <f t="shared" si="7"/>
        <v>343054.63750000001</v>
      </c>
      <c r="I134" s="13">
        <f t="shared" si="8"/>
        <v>1029163.9125000001</v>
      </c>
    </row>
    <row r="135" spans="1:9" s="96" customFormat="1" ht="14.5" x14ac:dyDescent="0.35">
      <c r="A135" s="94" t="s">
        <v>1585</v>
      </c>
      <c r="B135" s="94" t="s">
        <v>1586</v>
      </c>
      <c r="C135" s="95" t="s">
        <v>1587</v>
      </c>
      <c r="D135" s="13">
        <f t="shared" si="6"/>
        <v>540441.92000000004</v>
      </c>
      <c r="E135" s="13">
        <v>540441.92000000004</v>
      </c>
      <c r="F135" s="13">
        <v>0</v>
      </c>
      <c r="G135" s="13">
        <v>486397.72800000006</v>
      </c>
      <c r="H135" s="13">
        <f t="shared" si="7"/>
        <v>121599.43200000002</v>
      </c>
      <c r="I135" s="13">
        <f t="shared" si="8"/>
        <v>364798.29600000003</v>
      </c>
    </row>
    <row r="136" spans="1:9" s="96" customFormat="1" ht="14.5" x14ac:dyDescent="0.35">
      <c r="A136" s="94" t="s">
        <v>1588</v>
      </c>
      <c r="B136" s="94" t="s">
        <v>1589</v>
      </c>
      <c r="C136" s="95" t="s">
        <v>1590</v>
      </c>
      <c r="D136" s="13">
        <f t="shared" si="6"/>
        <v>1789839.06</v>
      </c>
      <c r="E136" s="13">
        <v>1789839.06</v>
      </c>
      <c r="F136" s="13">
        <v>0</v>
      </c>
      <c r="G136" s="13">
        <v>1610855.1540000001</v>
      </c>
      <c r="H136" s="13">
        <f t="shared" si="7"/>
        <v>402713.78850000002</v>
      </c>
      <c r="I136" s="13">
        <f t="shared" si="8"/>
        <v>1208141.3655000001</v>
      </c>
    </row>
    <row r="137" spans="1:9" s="96" customFormat="1" ht="14.5" x14ac:dyDescent="0.35">
      <c r="A137" s="94" t="s">
        <v>1591</v>
      </c>
      <c r="B137" s="94" t="s">
        <v>1592</v>
      </c>
      <c r="C137" s="95" t="s">
        <v>1593</v>
      </c>
      <c r="D137" s="13">
        <f t="shared" si="6"/>
        <v>359719.05</v>
      </c>
      <c r="E137" s="13">
        <v>359719.05</v>
      </c>
      <c r="F137" s="13">
        <v>0</v>
      </c>
      <c r="G137" s="13">
        <v>323747.14500000002</v>
      </c>
      <c r="H137" s="13">
        <f t="shared" si="7"/>
        <v>80936.786250000005</v>
      </c>
      <c r="I137" s="13">
        <f t="shared" si="8"/>
        <v>242810.35875000001</v>
      </c>
    </row>
    <row r="138" spans="1:9" s="96" customFormat="1" ht="14.5" x14ac:dyDescent="0.35">
      <c r="A138" s="94" t="s">
        <v>1591</v>
      </c>
      <c r="B138" s="94" t="s">
        <v>1594</v>
      </c>
      <c r="C138" s="95" t="s">
        <v>1595</v>
      </c>
      <c r="D138" s="13">
        <f t="shared" si="6"/>
        <v>951600</v>
      </c>
      <c r="E138" s="13">
        <v>951600</v>
      </c>
      <c r="F138" s="13">
        <v>0</v>
      </c>
      <c r="G138" s="13">
        <v>856440</v>
      </c>
      <c r="H138" s="13">
        <f t="shared" si="7"/>
        <v>214110</v>
      </c>
      <c r="I138" s="13">
        <f t="shared" si="8"/>
        <v>642330</v>
      </c>
    </row>
    <row r="139" spans="1:9" s="96" customFormat="1" ht="14.5" x14ac:dyDescent="0.35">
      <c r="A139" s="94" t="s">
        <v>1596</v>
      </c>
      <c r="B139" s="94" t="s">
        <v>1597</v>
      </c>
      <c r="C139" s="95" t="s">
        <v>1587</v>
      </c>
      <c r="D139" s="13">
        <f t="shared" si="6"/>
        <v>1876179.2</v>
      </c>
      <c r="E139" s="13">
        <v>1876179.2</v>
      </c>
      <c r="F139" s="13">
        <v>0</v>
      </c>
      <c r="G139" s="13">
        <v>1688561.28</v>
      </c>
      <c r="H139" s="13">
        <f t="shared" si="7"/>
        <v>422140.32</v>
      </c>
      <c r="I139" s="13">
        <f t="shared" si="8"/>
        <v>1266420.96</v>
      </c>
    </row>
    <row r="140" spans="1:9" s="96" customFormat="1" ht="14.5" x14ac:dyDescent="0.35">
      <c r="A140" s="94" t="s">
        <v>1596</v>
      </c>
      <c r="B140" s="94" t="s">
        <v>1598</v>
      </c>
      <c r="C140" s="95" t="s">
        <v>1599</v>
      </c>
      <c r="D140" s="13">
        <f t="shared" si="6"/>
        <v>1350535</v>
      </c>
      <c r="E140" s="13">
        <v>1350535</v>
      </c>
      <c r="F140" s="13">
        <v>0</v>
      </c>
      <c r="G140" s="13">
        <v>1215481.5</v>
      </c>
      <c r="H140" s="13">
        <f t="shared" si="7"/>
        <v>303870.375</v>
      </c>
      <c r="I140" s="13">
        <f t="shared" si="8"/>
        <v>911611.125</v>
      </c>
    </row>
    <row r="141" spans="1:9" s="96" customFormat="1" ht="26" x14ac:dyDescent="0.35">
      <c r="A141" s="94" t="s">
        <v>864</v>
      </c>
      <c r="B141" s="94" t="s">
        <v>1600</v>
      </c>
      <c r="C141" s="95" t="s">
        <v>1601</v>
      </c>
      <c r="D141" s="13">
        <f t="shared" si="6"/>
        <v>12000000</v>
      </c>
      <c r="E141" s="13">
        <v>9000000</v>
      </c>
      <c r="F141" s="13">
        <v>3000000</v>
      </c>
      <c r="G141" s="13">
        <v>543914.9</v>
      </c>
      <c r="H141" s="13">
        <f t="shared" si="7"/>
        <v>135978.72500000001</v>
      </c>
      <c r="I141" s="13">
        <f t="shared" si="8"/>
        <v>407936.17500000005</v>
      </c>
    </row>
    <row r="142" spans="1:9" s="96" customFormat="1" ht="14.5" x14ac:dyDescent="0.35">
      <c r="A142" s="94" t="s">
        <v>864</v>
      </c>
      <c r="B142" s="94" t="s">
        <v>1602</v>
      </c>
      <c r="C142" s="95" t="s">
        <v>1603</v>
      </c>
      <c r="D142" s="13">
        <f t="shared" si="6"/>
        <v>1750000</v>
      </c>
      <c r="E142" s="13">
        <v>1718516.99</v>
      </c>
      <c r="F142" s="13">
        <v>31483.010000000009</v>
      </c>
      <c r="G142" s="13">
        <v>11000</v>
      </c>
      <c r="H142" s="13">
        <f t="shared" si="7"/>
        <v>2750</v>
      </c>
      <c r="I142" s="13">
        <f t="shared" si="8"/>
        <v>8250</v>
      </c>
    </row>
    <row r="143" spans="1:9" s="96" customFormat="1" ht="14.5" x14ac:dyDescent="0.35">
      <c r="A143" s="94" t="s">
        <v>864</v>
      </c>
      <c r="B143" s="94" t="s">
        <v>1604</v>
      </c>
      <c r="C143" s="95" t="s">
        <v>1605</v>
      </c>
      <c r="D143" s="13">
        <f t="shared" si="6"/>
        <v>900000</v>
      </c>
      <c r="E143" s="13">
        <v>598719.9</v>
      </c>
      <c r="F143" s="13">
        <v>301280.09999999998</v>
      </c>
      <c r="G143" s="13">
        <v>3678.39</v>
      </c>
      <c r="H143" s="13">
        <f t="shared" si="7"/>
        <v>919.59749999999997</v>
      </c>
      <c r="I143" s="13">
        <f t="shared" si="8"/>
        <v>2758.7925</v>
      </c>
    </row>
    <row r="144" spans="1:9" s="96" customFormat="1" ht="14.5" x14ac:dyDescent="0.35">
      <c r="A144" s="94" t="s">
        <v>864</v>
      </c>
      <c r="B144" s="94" t="s">
        <v>1606</v>
      </c>
      <c r="C144" s="95" t="s">
        <v>1607</v>
      </c>
      <c r="D144" s="13">
        <f t="shared" si="6"/>
        <v>6000000</v>
      </c>
      <c r="E144" s="13">
        <v>5226965.25</v>
      </c>
      <c r="F144" s="13">
        <v>773034.75</v>
      </c>
      <c r="G144" s="13">
        <v>2127.5</v>
      </c>
      <c r="H144" s="13">
        <f t="shared" si="7"/>
        <v>531.875</v>
      </c>
      <c r="I144" s="13">
        <f t="shared" si="8"/>
        <v>1595.625</v>
      </c>
    </row>
    <row r="145" spans="1:9" s="96" customFormat="1" ht="14.5" x14ac:dyDescent="0.35">
      <c r="A145" s="94" t="s">
        <v>1608</v>
      </c>
      <c r="B145" s="94" t="s">
        <v>1609</v>
      </c>
      <c r="C145" s="95" t="s">
        <v>1610</v>
      </c>
      <c r="D145" s="13">
        <f t="shared" si="6"/>
        <v>300000</v>
      </c>
      <c r="E145" s="13">
        <v>299622.26</v>
      </c>
      <c r="F145" s="13">
        <v>377.73999999999069</v>
      </c>
      <c r="G145" s="13">
        <v>3312.71</v>
      </c>
      <c r="H145" s="13">
        <f t="shared" si="7"/>
        <v>828.17750000000001</v>
      </c>
      <c r="I145" s="13">
        <f t="shared" si="8"/>
        <v>2484.5325000000003</v>
      </c>
    </row>
    <row r="146" spans="1:9" s="96" customFormat="1" ht="14.5" x14ac:dyDescent="0.35">
      <c r="A146" s="94" t="s">
        <v>864</v>
      </c>
      <c r="B146" s="94" t="s">
        <v>1611</v>
      </c>
      <c r="C146" s="95" t="s">
        <v>1612</v>
      </c>
      <c r="D146" s="13">
        <f t="shared" si="6"/>
        <v>4000000</v>
      </c>
      <c r="E146" s="13">
        <v>3800174.23</v>
      </c>
      <c r="F146" s="13">
        <v>199825.77000000002</v>
      </c>
      <c r="G146" s="13">
        <v>134153.06049999999</v>
      </c>
      <c r="H146" s="13">
        <f t="shared" si="7"/>
        <v>33538.265124999998</v>
      </c>
      <c r="I146" s="13">
        <f t="shared" si="8"/>
        <v>100614.79537499999</v>
      </c>
    </row>
    <row r="147" spans="1:9" s="96" customFormat="1" ht="14.5" x14ac:dyDescent="0.35">
      <c r="A147" s="94" t="s">
        <v>864</v>
      </c>
      <c r="B147" s="94" t="s">
        <v>1373</v>
      </c>
      <c r="C147" s="95" t="s">
        <v>1374</v>
      </c>
      <c r="D147" s="13">
        <f t="shared" si="6"/>
        <v>8550000</v>
      </c>
      <c r="E147" s="13">
        <v>5242342.6399999997</v>
      </c>
      <c r="F147" s="13">
        <v>3307657.3600000003</v>
      </c>
      <c r="G147" s="13">
        <v>498361.80800000002</v>
      </c>
      <c r="H147" s="13">
        <f t="shared" si="7"/>
        <v>124590.452</v>
      </c>
      <c r="I147" s="13">
        <f t="shared" si="8"/>
        <v>373771.35600000003</v>
      </c>
    </row>
    <row r="148" spans="1:9" s="96" customFormat="1" ht="14.5" x14ac:dyDescent="0.35">
      <c r="A148" s="94" t="s">
        <v>864</v>
      </c>
      <c r="B148" s="94" t="s">
        <v>1613</v>
      </c>
      <c r="C148" s="95" t="s">
        <v>1614</v>
      </c>
      <c r="D148" s="13">
        <f t="shared" si="6"/>
        <v>3150578.33</v>
      </c>
      <c r="E148" s="13">
        <v>2605082.2200000002</v>
      </c>
      <c r="F148" s="13">
        <v>545496.10999999987</v>
      </c>
      <c r="G148" s="13">
        <v>376418.78000000014</v>
      </c>
      <c r="H148" s="13">
        <f t="shared" si="7"/>
        <v>94104.695000000036</v>
      </c>
      <c r="I148" s="13">
        <f t="shared" si="8"/>
        <v>282314.08500000008</v>
      </c>
    </row>
    <row r="149" spans="1:9" s="96" customFormat="1" ht="14.5" x14ac:dyDescent="0.35">
      <c r="A149" s="94" t="s">
        <v>864</v>
      </c>
      <c r="B149" s="94" t="s">
        <v>1615</v>
      </c>
      <c r="C149" s="95" t="s">
        <v>1616</v>
      </c>
      <c r="D149" s="13">
        <f t="shared" si="6"/>
        <v>1621382.18</v>
      </c>
      <c r="E149" s="13">
        <v>1495777.78</v>
      </c>
      <c r="F149" s="13">
        <v>125604.39999999991</v>
      </c>
      <c r="G149" s="13">
        <v>71833.710000000006</v>
      </c>
      <c r="H149" s="13">
        <f t="shared" si="7"/>
        <v>17958.427500000002</v>
      </c>
      <c r="I149" s="13">
        <f t="shared" si="8"/>
        <v>53875.282500000001</v>
      </c>
    </row>
    <row r="150" spans="1:9" s="96" customFormat="1" ht="14.5" x14ac:dyDescent="0.35">
      <c r="A150" s="94" t="s">
        <v>864</v>
      </c>
      <c r="B150" s="94" t="s">
        <v>1617</v>
      </c>
      <c r="C150" s="95" t="s">
        <v>1618</v>
      </c>
      <c r="D150" s="13">
        <f t="shared" si="6"/>
        <v>8000000</v>
      </c>
      <c r="E150" s="13">
        <v>7518577.1500000004</v>
      </c>
      <c r="F150" s="13">
        <v>481422.84999999963</v>
      </c>
      <c r="G150" s="13">
        <v>1042857.71</v>
      </c>
      <c r="H150" s="13">
        <f t="shared" si="7"/>
        <v>260714.42749999999</v>
      </c>
      <c r="I150" s="13">
        <f t="shared" si="8"/>
        <v>782143.28249999997</v>
      </c>
    </row>
    <row r="151" spans="1:9" s="96" customFormat="1" ht="14.5" x14ac:dyDescent="0.35">
      <c r="A151" s="94" t="s">
        <v>864</v>
      </c>
      <c r="B151" s="94" t="s">
        <v>1619</v>
      </c>
      <c r="C151" s="95" t="s">
        <v>1620</v>
      </c>
      <c r="D151" s="13">
        <f t="shared" si="6"/>
        <v>4000000</v>
      </c>
      <c r="E151" s="13">
        <v>1804918.89</v>
      </c>
      <c r="F151" s="13">
        <v>2195081.1100000003</v>
      </c>
      <c r="G151" s="13">
        <v>90245.95</v>
      </c>
      <c r="H151" s="13">
        <f t="shared" si="7"/>
        <v>22561.487499999999</v>
      </c>
      <c r="I151" s="13">
        <f t="shared" si="8"/>
        <v>67684.462499999994</v>
      </c>
    </row>
    <row r="152" spans="1:9" s="96" customFormat="1" ht="14.5" x14ac:dyDescent="0.35">
      <c r="A152" s="94" t="s">
        <v>1621</v>
      </c>
      <c r="B152" s="94" t="s">
        <v>1622</v>
      </c>
      <c r="C152" s="95" t="s">
        <v>1623</v>
      </c>
      <c r="D152" s="13">
        <f t="shared" si="6"/>
        <v>120000</v>
      </c>
      <c r="E152" s="13">
        <v>120000</v>
      </c>
      <c r="F152" s="13">
        <v>0</v>
      </c>
      <c r="G152" s="13">
        <v>108000</v>
      </c>
      <c r="H152" s="13">
        <f t="shared" si="7"/>
        <v>27000</v>
      </c>
      <c r="I152" s="13">
        <f t="shared" si="8"/>
        <v>81000</v>
      </c>
    </row>
    <row r="153" spans="1:9" s="96" customFormat="1" ht="14.5" x14ac:dyDescent="0.35">
      <c r="A153" s="94" t="s">
        <v>1624</v>
      </c>
      <c r="B153" s="94" t="s">
        <v>1625</v>
      </c>
      <c r="C153" s="95" t="s">
        <v>1626</v>
      </c>
      <c r="D153" s="13">
        <f t="shared" si="6"/>
        <v>119931</v>
      </c>
      <c r="E153" s="13">
        <v>119931</v>
      </c>
      <c r="F153" s="13">
        <v>0</v>
      </c>
      <c r="G153" s="13">
        <v>107937.90000000001</v>
      </c>
      <c r="H153" s="13">
        <f t="shared" si="7"/>
        <v>26984.475000000002</v>
      </c>
      <c r="I153" s="13">
        <f t="shared" si="8"/>
        <v>80953.425000000003</v>
      </c>
    </row>
    <row r="154" spans="1:9" s="96" customFormat="1" ht="14.5" x14ac:dyDescent="0.35">
      <c r="A154" s="94" t="s">
        <v>1627</v>
      </c>
      <c r="B154" s="94" t="s">
        <v>1628</v>
      </c>
      <c r="C154" s="95" t="s">
        <v>1629</v>
      </c>
      <c r="D154" s="13">
        <f t="shared" si="6"/>
        <v>119684</v>
      </c>
      <c r="E154" s="13">
        <v>119684</v>
      </c>
      <c r="F154" s="13">
        <v>0</v>
      </c>
      <c r="G154" s="13">
        <v>107715.6</v>
      </c>
      <c r="H154" s="13">
        <f t="shared" si="7"/>
        <v>26928.9</v>
      </c>
      <c r="I154" s="13">
        <f t="shared" si="8"/>
        <v>80786.700000000012</v>
      </c>
    </row>
    <row r="155" spans="1:9" s="96" customFormat="1" ht="14.5" x14ac:dyDescent="0.35">
      <c r="A155" s="94" t="s">
        <v>1630</v>
      </c>
      <c r="B155" s="94" t="s">
        <v>1631</v>
      </c>
      <c r="C155" s="95" t="s">
        <v>1632</v>
      </c>
      <c r="D155" s="13">
        <f t="shared" si="6"/>
        <v>119873</v>
      </c>
      <c r="E155" s="13">
        <v>119873</v>
      </c>
      <c r="F155" s="13">
        <v>0</v>
      </c>
      <c r="G155" s="13">
        <v>107885.7</v>
      </c>
      <c r="H155" s="13">
        <f t="shared" si="7"/>
        <v>26971.424999999999</v>
      </c>
      <c r="I155" s="13">
        <f t="shared" si="8"/>
        <v>80914.274999999994</v>
      </c>
    </row>
    <row r="156" spans="1:9" s="96" customFormat="1" ht="14.5" x14ac:dyDescent="0.35">
      <c r="A156" s="94" t="s">
        <v>1633</v>
      </c>
      <c r="B156" s="94" t="s">
        <v>1634</v>
      </c>
      <c r="C156" s="95" t="s">
        <v>1635</v>
      </c>
      <c r="D156" s="13">
        <f t="shared" si="6"/>
        <v>119846</v>
      </c>
      <c r="E156" s="13">
        <v>119846</v>
      </c>
      <c r="F156" s="13">
        <v>0</v>
      </c>
      <c r="G156" s="13">
        <v>107861.40000000001</v>
      </c>
      <c r="H156" s="13">
        <f t="shared" si="7"/>
        <v>26965.350000000002</v>
      </c>
      <c r="I156" s="13">
        <f t="shared" si="8"/>
        <v>80896.05</v>
      </c>
    </row>
    <row r="157" spans="1:9" s="96" customFormat="1" ht="14.5" x14ac:dyDescent="0.35">
      <c r="A157" s="94" t="s">
        <v>1636</v>
      </c>
      <c r="B157" s="94" t="s">
        <v>1637</v>
      </c>
      <c r="C157" s="95" t="s">
        <v>1638</v>
      </c>
      <c r="D157" s="13">
        <f t="shared" si="6"/>
        <v>119950</v>
      </c>
      <c r="E157" s="13">
        <v>119950</v>
      </c>
      <c r="F157" s="13">
        <v>0</v>
      </c>
      <c r="G157" s="13">
        <v>107955</v>
      </c>
      <c r="H157" s="13">
        <f t="shared" si="7"/>
        <v>26988.75</v>
      </c>
      <c r="I157" s="13">
        <f t="shared" si="8"/>
        <v>80966.25</v>
      </c>
    </row>
    <row r="158" spans="1:9" s="96" customFormat="1" ht="14.5" x14ac:dyDescent="0.35">
      <c r="A158" s="94" t="s">
        <v>1639</v>
      </c>
      <c r="B158" s="94" t="s">
        <v>1640</v>
      </c>
      <c r="C158" s="95" t="s">
        <v>1641</v>
      </c>
      <c r="D158" s="13">
        <f t="shared" si="6"/>
        <v>119968</v>
      </c>
      <c r="E158" s="13">
        <v>119968</v>
      </c>
      <c r="F158" s="13">
        <v>0</v>
      </c>
      <c r="G158" s="13">
        <v>107971.2</v>
      </c>
      <c r="H158" s="13">
        <f t="shared" si="7"/>
        <v>26992.799999999999</v>
      </c>
      <c r="I158" s="13">
        <f t="shared" si="8"/>
        <v>80978.399999999994</v>
      </c>
    </row>
    <row r="159" spans="1:9" s="96" customFormat="1" ht="14.5" x14ac:dyDescent="0.35">
      <c r="A159" s="94" t="s">
        <v>1642</v>
      </c>
      <c r="B159" s="94" t="s">
        <v>1643</v>
      </c>
      <c r="C159" s="95" t="s">
        <v>1644</v>
      </c>
      <c r="D159" s="13">
        <f t="shared" si="6"/>
        <v>117730</v>
      </c>
      <c r="E159" s="13">
        <v>117730</v>
      </c>
      <c r="F159" s="13">
        <v>0</v>
      </c>
      <c r="G159" s="13">
        <v>105957</v>
      </c>
      <c r="H159" s="13">
        <f t="shared" si="7"/>
        <v>26489.25</v>
      </c>
      <c r="I159" s="13">
        <f t="shared" si="8"/>
        <v>79467.75</v>
      </c>
    </row>
    <row r="160" spans="1:9" s="96" customFormat="1" ht="14.5" x14ac:dyDescent="0.35">
      <c r="A160" s="94" t="s">
        <v>1645</v>
      </c>
      <c r="B160" s="94" t="s">
        <v>1646</v>
      </c>
      <c r="C160" s="95" t="s">
        <v>1647</v>
      </c>
      <c r="D160" s="13">
        <f t="shared" si="6"/>
        <v>120000</v>
      </c>
      <c r="E160" s="13">
        <v>120000</v>
      </c>
      <c r="F160" s="13">
        <v>0</v>
      </c>
      <c r="G160" s="13">
        <v>108000</v>
      </c>
      <c r="H160" s="13">
        <f t="shared" si="7"/>
        <v>27000</v>
      </c>
      <c r="I160" s="13">
        <f t="shared" si="8"/>
        <v>81000</v>
      </c>
    </row>
    <row r="161" spans="1:9" s="96" customFormat="1" ht="14.5" x14ac:dyDescent="0.35">
      <c r="A161" s="94" t="s">
        <v>1648</v>
      </c>
      <c r="B161" s="94" t="s">
        <v>1649</v>
      </c>
      <c r="C161" s="95" t="s">
        <v>1650</v>
      </c>
      <c r="D161" s="13">
        <f t="shared" si="6"/>
        <v>120000</v>
      </c>
      <c r="E161" s="13">
        <v>120000</v>
      </c>
      <c r="F161" s="13">
        <v>0</v>
      </c>
      <c r="G161" s="13">
        <v>108000</v>
      </c>
      <c r="H161" s="13">
        <f t="shared" si="7"/>
        <v>27000</v>
      </c>
      <c r="I161" s="13">
        <f t="shared" si="8"/>
        <v>81000</v>
      </c>
    </row>
    <row r="162" spans="1:9" s="96" customFormat="1" ht="14.5" x14ac:dyDescent="0.35">
      <c r="A162" s="94" t="s">
        <v>1651</v>
      </c>
      <c r="B162" s="94" t="s">
        <v>1652</v>
      </c>
      <c r="C162" s="95" t="s">
        <v>1653</v>
      </c>
      <c r="D162" s="13">
        <f t="shared" si="6"/>
        <v>109654</v>
      </c>
      <c r="E162" s="13">
        <v>109654</v>
      </c>
      <c r="F162" s="13">
        <v>0</v>
      </c>
      <c r="G162" s="13">
        <v>98688.6</v>
      </c>
      <c r="H162" s="13">
        <f t="shared" si="7"/>
        <v>24672.15</v>
      </c>
      <c r="I162" s="13">
        <f t="shared" si="8"/>
        <v>74016.450000000012</v>
      </c>
    </row>
    <row r="163" spans="1:9" s="96" customFormat="1" ht="14.5" x14ac:dyDescent="0.35">
      <c r="A163" s="94" t="s">
        <v>1654</v>
      </c>
      <c r="B163" s="94" t="s">
        <v>1655</v>
      </c>
      <c r="C163" s="95" t="s">
        <v>1656</v>
      </c>
      <c r="D163" s="13">
        <f t="shared" si="6"/>
        <v>117730</v>
      </c>
      <c r="E163" s="13">
        <v>117730</v>
      </c>
      <c r="F163" s="13">
        <v>0</v>
      </c>
      <c r="G163" s="13">
        <v>105957</v>
      </c>
      <c r="H163" s="13">
        <f t="shared" si="7"/>
        <v>26489.25</v>
      </c>
      <c r="I163" s="13">
        <f t="shared" si="8"/>
        <v>79467.75</v>
      </c>
    </row>
    <row r="164" spans="1:9" s="96" customFormat="1" ht="14.5" x14ac:dyDescent="0.35">
      <c r="A164" s="94" t="s">
        <v>1657</v>
      </c>
      <c r="B164" s="94" t="s">
        <v>1658</v>
      </c>
      <c r="C164" s="95" t="s">
        <v>1659</v>
      </c>
      <c r="D164" s="13">
        <f t="shared" si="6"/>
        <v>111060</v>
      </c>
      <c r="E164" s="13">
        <v>111060</v>
      </c>
      <c r="F164" s="13">
        <v>0</v>
      </c>
      <c r="G164" s="13">
        <v>99954</v>
      </c>
      <c r="H164" s="13">
        <f t="shared" si="7"/>
        <v>24988.5</v>
      </c>
      <c r="I164" s="13">
        <f t="shared" si="8"/>
        <v>74965.5</v>
      </c>
    </row>
    <row r="165" spans="1:9" s="96" customFormat="1" ht="14.5" x14ac:dyDescent="0.35">
      <c r="A165" s="94" t="s">
        <v>1660</v>
      </c>
      <c r="B165" s="94" t="s">
        <v>1661</v>
      </c>
      <c r="C165" s="95" t="s">
        <v>1662</v>
      </c>
      <c r="D165" s="13">
        <f t="shared" si="6"/>
        <v>120000</v>
      </c>
      <c r="E165" s="13">
        <v>120000</v>
      </c>
      <c r="F165" s="13">
        <v>0</v>
      </c>
      <c r="G165" s="13">
        <v>108000</v>
      </c>
      <c r="H165" s="13">
        <f t="shared" si="7"/>
        <v>27000</v>
      </c>
      <c r="I165" s="13">
        <f t="shared" si="8"/>
        <v>81000</v>
      </c>
    </row>
    <row r="166" spans="1:9" s="96" customFormat="1" ht="14.5" x14ac:dyDescent="0.35">
      <c r="A166" s="94" t="s">
        <v>1663</v>
      </c>
      <c r="B166" s="94" t="s">
        <v>1664</v>
      </c>
      <c r="C166" s="95" t="s">
        <v>1665</v>
      </c>
      <c r="D166" s="13">
        <f t="shared" si="6"/>
        <v>111060</v>
      </c>
      <c r="E166" s="13">
        <v>111059</v>
      </c>
      <c r="F166" s="13">
        <v>1</v>
      </c>
      <c r="G166" s="13">
        <v>99953.1</v>
      </c>
      <c r="H166" s="13">
        <f t="shared" si="7"/>
        <v>24988.275000000001</v>
      </c>
      <c r="I166" s="13">
        <f t="shared" si="8"/>
        <v>74964.825000000012</v>
      </c>
    </row>
    <row r="167" spans="1:9" s="96" customFormat="1" ht="14.5" x14ac:dyDescent="0.35">
      <c r="A167" s="94" t="s">
        <v>1666</v>
      </c>
      <c r="B167" s="94" t="s">
        <v>1667</v>
      </c>
      <c r="C167" s="95" t="s">
        <v>1668</v>
      </c>
      <c r="D167" s="13">
        <f t="shared" si="6"/>
        <v>120000</v>
      </c>
      <c r="E167" s="13">
        <v>120000</v>
      </c>
      <c r="F167" s="13">
        <v>0</v>
      </c>
      <c r="G167" s="13">
        <v>108000</v>
      </c>
      <c r="H167" s="13">
        <f t="shared" si="7"/>
        <v>27000</v>
      </c>
      <c r="I167" s="13">
        <f t="shared" si="8"/>
        <v>81000</v>
      </c>
    </row>
    <row r="168" spans="1:9" s="96" customFormat="1" ht="14.5" x14ac:dyDescent="0.35">
      <c r="A168" s="94" t="s">
        <v>1669</v>
      </c>
      <c r="B168" s="94" t="s">
        <v>1670</v>
      </c>
      <c r="C168" s="95" t="s">
        <v>1671</v>
      </c>
      <c r="D168" s="13">
        <f t="shared" si="6"/>
        <v>119996</v>
      </c>
      <c r="E168" s="13">
        <v>119996</v>
      </c>
      <c r="F168" s="13">
        <v>0</v>
      </c>
      <c r="G168" s="13">
        <v>107996.40000000001</v>
      </c>
      <c r="H168" s="13">
        <f t="shared" si="7"/>
        <v>26999.100000000002</v>
      </c>
      <c r="I168" s="13">
        <f t="shared" si="8"/>
        <v>80997.3</v>
      </c>
    </row>
    <row r="169" spans="1:9" s="96" customFormat="1" ht="14.5" x14ac:dyDescent="0.35">
      <c r="A169" s="94" t="s">
        <v>1672</v>
      </c>
      <c r="B169" s="94" t="s">
        <v>1673</v>
      </c>
      <c r="C169" s="95" t="s">
        <v>1674</v>
      </c>
      <c r="D169" s="13">
        <f t="shared" si="6"/>
        <v>108998</v>
      </c>
      <c r="E169" s="13">
        <v>108998</v>
      </c>
      <c r="F169" s="13">
        <v>0</v>
      </c>
      <c r="G169" s="13">
        <v>98098.2</v>
      </c>
      <c r="H169" s="13">
        <f t="shared" si="7"/>
        <v>24524.55</v>
      </c>
      <c r="I169" s="13">
        <f t="shared" si="8"/>
        <v>73573.649999999994</v>
      </c>
    </row>
    <row r="170" spans="1:9" s="96" customFormat="1" ht="14.5" x14ac:dyDescent="0.35">
      <c r="A170" s="94" t="s">
        <v>1675</v>
      </c>
      <c r="B170" s="94" t="s">
        <v>1676</v>
      </c>
      <c r="C170" s="95" t="s">
        <v>1677</v>
      </c>
      <c r="D170" s="13">
        <f t="shared" si="6"/>
        <v>119994</v>
      </c>
      <c r="E170" s="13">
        <v>119994</v>
      </c>
      <c r="F170" s="13">
        <v>0</v>
      </c>
      <c r="G170" s="13">
        <v>107994.6</v>
      </c>
      <c r="H170" s="13">
        <f t="shared" si="7"/>
        <v>26998.65</v>
      </c>
      <c r="I170" s="13">
        <f t="shared" si="8"/>
        <v>80995.950000000012</v>
      </c>
    </row>
    <row r="171" spans="1:9" s="96" customFormat="1" ht="14.5" x14ac:dyDescent="0.35">
      <c r="A171" s="94" t="s">
        <v>1678</v>
      </c>
      <c r="B171" s="94" t="s">
        <v>1679</v>
      </c>
      <c r="C171" s="95" t="s">
        <v>1680</v>
      </c>
      <c r="D171" s="13">
        <f t="shared" si="6"/>
        <v>116239</v>
      </c>
      <c r="E171" s="13">
        <v>116239</v>
      </c>
      <c r="F171" s="13">
        <v>0</v>
      </c>
      <c r="G171" s="13">
        <v>104615.1</v>
      </c>
      <c r="H171" s="13">
        <f t="shared" si="7"/>
        <v>26153.775000000001</v>
      </c>
      <c r="I171" s="13">
        <f t="shared" si="8"/>
        <v>78461.325000000012</v>
      </c>
    </row>
    <row r="172" spans="1:9" s="96" customFormat="1" ht="14.5" x14ac:dyDescent="0.35">
      <c r="A172" s="94" t="s">
        <v>1681</v>
      </c>
      <c r="B172" s="94" t="s">
        <v>1682</v>
      </c>
      <c r="C172" s="95" t="s">
        <v>1683</v>
      </c>
      <c r="D172" s="13">
        <f t="shared" si="6"/>
        <v>117600</v>
      </c>
      <c r="E172" s="13">
        <v>117600</v>
      </c>
      <c r="F172" s="13">
        <v>0</v>
      </c>
      <c r="G172" s="13">
        <v>105840</v>
      </c>
      <c r="H172" s="13">
        <f t="shared" si="7"/>
        <v>26460</v>
      </c>
      <c r="I172" s="13">
        <f t="shared" si="8"/>
        <v>79380</v>
      </c>
    </row>
    <row r="173" spans="1:9" s="96" customFormat="1" ht="14.5" x14ac:dyDescent="0.35">
      <c r="A173" s="94" t="s">
        <v>1684</v>
      </c>
      <c r="B173" s="94" t="s">
        <v>1685</v>
      </c>
      <c r="C173" s="95" t="s">
        <v>1686</v>
      </c>
      <c r="D173" s="13">
        <f t="shared" si="6"/>
        <v>119990</v>
      </c>
      <c r="E173" s="13">
        <v>119985</v>
      </c>
      <c r="F173" s="13">
        <v>5</v>
      </c>
      <c r="G173" s="13">
        <v>107986.5</v>
      </c>
      <c r="H173" s="13">
        <f t="shared" si="7"/>
        <v>26996.625</v>
      </c>
      <c r="I173" s="13">
        <f t="shared" si="8"/>
        <v>80989.875</v>
      </c>
    </row>
    <row r="174" spans="1:9" s="96" customFormat="1" ht="14.5" x14ac:dyDescent="0.35">
      <c r="A174" s="94" t="s">
        <v>1687</v>
      </c>
      <c r="B174" s="94" t="s">
        <v>1688</v>
      </c>
      <c r="C174" s="95" t="s">
        <v>1689</v>
      </c>
      <c r="D174" s="13">
        <f t="shared" si="6"/>
        <v>120000</v>
      </c>
      <c r="E174" s="13">
        <v>120000</v>
      </c>
      <c r="F174" s="13">
        <v>0</v>
      </c>
      <c r="G174" s="13">
        <v>108000</v>
      </c>
      <c r="H174" s="13">
        <f t="shared" si="7"/>
        <v>27000</v>
      </c>
      <c r="I174" s="13">
        <f t="shared" si="8"/>
        <v>81000</v>
      </c>
    </row>
    <row r="175" spans="1:9" s="96" customFormat="1" ht="14.5" x14ac:dyDescent="0.35">
      <c r="A175" s="94" t="s">
        <v>1690</v>
      </c>
      <c r="B175" s="94" t="s">
        <v>1691</v>
      </c>
      <c r="C175" s="95" t="s">
        <v>1692</v>
      </c>
      <c r="D175" s="13">
        <f t="shared" si="6"/>
        <v>117000</v>
      </c>
      <c r="E175" s="13">
        <v>117000</v>
      </c>
      <c r="F175" s="13">
        <v>0</v>
      </c>
      <c r="G175" s="13">
        <v>105300</v>
      </c>
      <c r="H175" s="13">
        <f t="shared" si="7"/>
        <v>26325</v>
      </c>
      <c r="I175" s="13">
        <f t="shared" si="8"/>
        <v>78975</v>
      </c>
    </row>
    <row r="176" spans="1:9" s="96" customFormat="1" ht="14.5" x14ac:dyDescent="0.35">
      <c r="A176" s="94" t="s">
        <v>1693</v>
      </c>
      <c r="B176" s="94" t="s">
        <v>1694</v>
      </c>
      <c r="C176" s="95" t="s">
        <v>1695</v>
      </c>
      <c r="D176" s="13">
        <f t="shared" si="6"/>
        <v>119774</v>
      </c>
      <c r="E176" s="13">
        <v>119773</v>
      </c>
      <c r="F176" s="13">
        <v>1</v>
      </c>
      <c r="G176" s="13">
        <v>107795.7</v>
      </c>
      <c r="H176" s="13">
        <f t="shared" si="7"/>
        <v>26948.924999999999</v>
      </c>
      <c r="I176" s="13">
        <f t="shared" si="8"/>
        <v>80846.774999999994</v>
      </c>
    </row>
    <row r="177" spans="1:9" s="96" customFormat="1" ht="14.5" x14ac:dyDescent="0.35">
      <c r="A177" s="94" t="s">
        <v>1696</v>
      </c>
      <c r="B177" s="94" t="s">
        <v>1697</v>
      </c>
      <c r="C177" s="95" t="s">
        <v>1698</v>
      </c>
      <c r="D177" s="13">
        <f t="shared" si="6"/>
        <v>116071</v>
      </c>
      <c r="E177" s="13">
        <v>116071</v>
      </c>
      <c r="F177" s="13">
        <v>0</v>
      </c>
      <c r="G177" s="13">
        <v>104463.90000000001</v>
      </c>
      <c r="H177" s="13">
        <f t="shared" si="7"/>
        <v>26115.975000000002</v>
      </c>
      <c r="I177" s="13">
        <f t="shared" si="8"/>
        <v>78347.925000000003</v>
      </c>
    </row>
    <row r="178" spans="1:9" s="96" customFormat="1" ht="14.5" x14ac:dyDescent="0.35">
      <c r="A178" s="94" t="s">
        <v>1699</v>
      </c>
      <c r="B178" s="94" t="s">
        <v>1700</v>
      </c>
      <c r="C178" s="95" t="s">
        <v>1701</v>
      </c>
      <c r="D178" s="13">
        <f t="shared" si="6"/>
        <v>120000</v>
      </c>
      <c r="E178" s="13">
        <v>120000</v>
      </c>
      <c r="F178" s="13">
        <v>0</v>
      </c>
      <c r="G178" s="13">
        <v>108000</v>
      </c>
      <c r="H178" s="13">
        <f t="shared" si="7"/>
        <v>27000</v>
      </c>
      <c r="I178" s="13">
        <f t="shared" si="8"/>
        <v>81000</v>
      </c>
    </row>
    <row r="179" spans="1:9" s="96" customFormat="1" ht="14.5" x14ac:dyDescent="0.35">
      <c r="A179" s="94" t="s">
        <v>1702</v>
      </c>
      <c r="B179" s="94" t="s">
        <v>1703</v>
      </c>
      <c r="C179" s="95" t="s">
        <v>1704</v>
      </c>
      <c r="D179" s="13">
        <f t="shared" si="6"/>
        <v>14300000</v>
      </c>
      <c r="E179" s="13">
        <v>12974977</v>
      </c>
      <c r="F179" s="13">
        <v>1325023</v>
      </c>
      <c r="G179" s="13">
        <v>1399955</v>
      </c>
      <c r="H179" s="13">
        <f t="shared" si="7"/>
        <v>349988.75</v>
      </c>
      <c r="I179" s="13">
        <f t="shared" si="8"/>
        <v>1049966.25</v>
      </c>
    </row>
    <row r="180" spans="1:9" s="96" customFormat="1" ht="39" x14ac:dyDescent="0.35">
      <c r="A180" s="94"/>
      <c r="B180" s="94" t="s">
        <v>1705</v>
      </c>
      <c r="C180" s="95" t="s">
        <v>1706</v>
      </c>
      <c r="D180" s="13">
        <f t="shared" si="6"/>
        <v>13145674.130000001</v>
      </c>
      <c r="E180" s="13">
        <v>13145674.130000001</v>
      </c>
      <c r="F180" s="13">
        <v>0</v>
      </c>
      <c r="G180" s="13">
        <v>379809.77</v>
      </c>
      <c r="H180" s="13">
        <f t="shared" si="7"/>
        <v>94952.442500000005</v>
      </c>
      <c r="I180" s="13">
        <f t="shared" si="8"/>
        <v>284857.32750000001</v>
      </c>
    </row>
    <row r="181" spans="1:9" s="96" customFormat="1" ht="39" x14ac:dyDescent="0.35">
      <c r="A181" s="94" t="s">
        <v>864</v>
      </c>
      <c r="B181" s="94" t="s">
        <v>1707</v>
      </c>
      <c r="C181" s="95" t="s">
        <v>1708</v>
      </c>
      <c r="D181" s="13">
        <f t="shared" si="6"/>
        <v>28000000</v>
      </c>
      <c r="E181" s="13">
        <v>8000000</v>
      </c>
      <c r="F181" s="13">
        <v>20000000</v>
      </c>
      <c r="G181" s="13">
        <v>2000000</v>
      </c>
      <c r="H181" s="13">
        <f t="shared" si="7"/>
        <v>500000</v>
      </c>
      <c r="I181" s="13">
        <f t="shared" si="8"/>
        <v>1500000</v>
      </c>
    </row>
    <row r="182" spans="1:9" s="96" customFormat="1" ht="14.5" x14ac:dyDescent="0.35">
      <c r="A182" s="94" t="s">
        <v>1709</v>
      </c>
      <c r="B182" s="94" t="s">
        <v>1710</v>
      </c>
      <c r="C182" s="95" t="s">
        <v>1711</v>
      </c>
      <c r="D182" s="13">
        <f t="shared" si="6"/>
        <v>646600</v>
      </c>
      <c r="E182" s="13">
        <v>646000</v>
      </c>
      <c r="F182" s="13">
        <v>600</v>
      </c>
      <c r="G182" s="13">
        <v>558482.49</v>
      </c>
      <c r="H182" s="13">
        <f t="shared" si="7"/>
        <v>139620.6225</v>
      </c>
      <c r="I182" s="13">
        <f t="shared" si="8"/>
        <v>418861.86749999999</v>
      </c>
    </row>
    <row r="183" spans="1:9" s="96" customFormat="1" ht="14.5" x14ac:dyDescent="0.35">
      <c r="A183" s="94" t="s">
        <v>1712</v>
      </c>
      <c r="B183" s="94" t="s">
        <v>1713</v>
      </c>
      <c r="C183" s="95" t="s">
        <v>1714</v>
      </c>
      <c r="D183" s="13">
        <f t="shared" si="6"/>
        <v>150000</v>
      </c>
      <c r="E183" s="13">
        <v>150000</v>
      </c>
      <c r="F183" s="13">
        <v>0</v>
      </c>
      <c r="G183" s="13">
        <v>90000</v>
      </c>
      <c r="H183" s="13">
        <f t="shared" si="7"/>
        <v>22500</v>
      </c>
      <c r="I183" s="13">
        <f t="shared" si="8"/>
        <v>67500</v>
      </c>
    </row>
    <row r="184" spans="1:9" s="96" customFormat="1" ht="14.5" x14ac:dyDescent="0.35">
      <c r="A184" s="94" t="s">
        <v>1715</v>
      </c>
      <c r="B184" s="94" t="s">
        <v>1716</v>
      </c>
      <c r="C184" s="95" t="s">
        <v>1717</v>
      </c>
      <c r="D184" s="13">
        <f t="shared" si="6"/>
        <v>150000</v>
      </c>
      <c r="E184" s="13">
        <v>150000</v>
      </c>
      <c r="F184" s="13">
        <v>0</v>
      </c>
      <c r="G184" s="13">
        <v>90000</v>
      </c>
      <c r="H184" s="13">
        <f t="shared" si="7"/>
        <v>22500</v>
      </c>
      <c r="I184" s="13">
        <f t="shared" si="8"/>
        <v>67500</v>
      </c>
    </row>
    <row r="185" spans="1:9" s="96" customFormat="1" ht="14.5" x14ac:dyDescent="0.35">
      <c r="A185" s="94" t="s">
        <v>1596</v>
      </c>
      <c r="B185" s="94" t="s">
        <v>1718</v>
      </c>
      <c r="C185" s="95" t="s">
        <v>1719</v>
      </c>
      <c r="D185" s="13">
        <f t="shared" si="6"/>
        <v>1110042.5</v>
      </c>
      <c r="E185" s="13">
        <v>1110042.5</v>
      </c>
      <c r="F185" s="13">
        <v>0</v>
      </c>
      <c r="G185" s="13">
        <v>999038.25</v>
      </c>
      <c r="H185" s="13">
        <f t="shared" si="7"/>
        <v>249759.5625</v>
      </c>
      <c r="I185" s="13">
        <f t="shared" si="8"/>
        <v>749278.6875</v>
      </c>
    </row>
    <row r="186" spans="1:9" s="96" customFormat="1" ht="26" x14ac:dyDescent="0.35">
      <c r="A186" s="94" t="s">
        <v>1720</v>
      </c>
      <c r="B186" s="94" t="s">
        <v>1721</v>
      </c>
      <c r="C186" s="95" t="s">
        <v>1722</v>
      </c>
      <c r="D186" s="13">
        <f t="shared" si="6"/>
        <v>1814640</v>
      </c>
      <c r="E186" s="13">
        <v>1653915.97</v>
      </c>
      <c r="F186" s="13">
        <v>160724.03000000003</v>
      </c>
      <c r="G186" s="13">
        <v>536610.25</v>
      </c>
      <c r="H186" s="13">
        <f t="shared" si="7"/>
        <v>134152.5625</v>
      </c>
      <c r="I186" s="13">
        <f t="shared" si="8"/>
        <v>402457.6875</v>
      </c>
    </row>
    <row r="187" spans="1:9" s="96" customFormat="1" ht="14.5" x14ac:dyDescent="0.35">
      <c r="A187" s="94" t="s">
        <v>582</v>
      </c>
      <c r="B187" s="94" t="s">
        <v>1723</v>
      </c>
      <c r="C187" s="95" t="s">
        <v>1724</v>
      </c>
      <c r="D187" s="13">
        <f t="shared" si="6"/>
        <v>600000</v>
      </c>
      <c r="E187" s="13">
        <v>549312</v>
      </c>
      <c r="F187" s="13">
        <v>50688</v>
      </c>
      <c r="G187" s="13">
        <v>88317.580000000016</v>
      </c>
      <c r="H187" s="13">
        <f t="shared" si="7"/>
        <v>22079.395000000004</v>
      </c>
      <c r="I187" s="13">
        <f t="shared" si="8"/>
        <v>66238.185000000012</v>
      </c>
    </row>
    <row r="188" spans="1:9" s="96" customFormat="1" ht="14.5" x14ac:dyDescent="0.35">
      <c r="A188" s="94" t="s">
        <v>1725</v>
      </c>
      <c r="B188" s="94" t="s">
        <v>1726</v>
      </c>
      <c r="C188" s="95" t="s">
        <v>1727</v>
      </c>
      <c r="D188" s="13">
        <f t="shared" si="6"/>
        <v>2000000</v>
      </c>
      <c r="E188" s="13">
        <v>1790279.44</v>
      </c>
      <c r="F188" s="13">
        <v>209720.56000000006</v>
      </c>
      <c r="G188" s="13">
        <v>75518.850000000006</v>
      </c>
      <c r="H188" s="13">
        <f t="shared" si="7"/>
        <v>18879.712500000001</v>
      </c>
      <c r="I188" s="13">
        <f t="shared" si="8"/>
        <v>56639.137500000004</v>
      </c>
    </row>
    <row r="189" spans="1:9" s="96" customFormat="1" ht="14.5" x14ac:dyDescent="0.35">
      <c r="A189" s="94" t="s">
        <v>1728</v>
      </c>
      <c r="B189" s="94" t="s">
        <v>1729</v>
      </c>
      <c r="C189" s="95" t="s">
        <v>1730</v>
      </c>
      <c r="D189" s="13">
        <f t="shared" si="6"/>
        <v>475210</v>
      </c>
      <c r="E189" s="13">
        <v>413889.48</v>
      </c>
      <c r="F189" s="13">
        <v>61320.520000000019</v>
      </c>
      <c r="G189" s="13">
        <v>48385.94</v>
      </c>
      <c r="H189" s="13">
        <f t="shared" si="7"/>
        <v>12096.485000000001</v>
      </c>
      <c r="I189" s="13">
        <f t="shared" si="8"/>
        <v>36289.455000000002</v>
      </c>
    </row>
    <row r="190" spans="1:9" s="96" customFormat="1" ht="26" x14ac:dyDescent="0.35">
      <c r="A190" s="94" t="s">
        <v>396</v>
      </c>
      <c r="B190" s="94" t="s">
        <v>1731</v>
      </c>
      <c r="C190" s="95" t="s">
        <v>1732</v>
      </c>
      <c r="D190" s="13">
        <f t="shared" si="6"/>
        <v>930000</v>
      </c>
      <c r="E190" s="13">
        <v>876306.62</v>
      </c>
      <c r="F190" s="13">
        <v>53693.380000000005</v>
      </c>
      <c r="G190" s="13">
        <v>78550.38</v>
      </c>
      <c r="H190" s="13">
        <f t="shared" si="7"/>
        <v>19637.595000000001</v>
      </c>
      <c r="I190" s="13">
        <f t="shared" si="8"/>
        <v>58912.785000000003</v>
      </c>
    </row>
    <row r="191" spans="1:9" s="96" customFormat="1" ht="26" x14ac:dyDescent="0.35">
      <c r="A191" s="94" t="s">
        <v>1733</v>
      </c>
      <c r="B191" s="94" t="s">
        <v>1734</v>
      </c>
      <c r="C191" s="95" t="s">
        <v>1735</v>
      </c>
      <c r="D191" s="13">
        <f t="shared" si="6"/>
        <v>611029.85</v>
      </c>
      <c r="E191" s="13">
        <v>543819.38</v>
      </c>
      <c r="F191" s="13">
        <v>67210.469999999972</v>
      </c>
      <c r="G191" s="13">
        <v>60000</v>
      </c>
      <c r="H191" s="13">
        <f t="shared" si="7"/>
        <v>15000</v>
      </c>
      <c r="I191" s="13">
        <f t="shared" si="8"/>
        <v>45000</v>
      </c>
    </row>
    <row r="192" spans="1:9" s="96" customFormat="1" ht="14.5" x14ac:dyDescent="0.35">
      <c r="A192" s="94" t="s">
        <v>1736</v>
      </c>
      <c r="B192" s="94" t="s">
        <v>1737</v>
      </c>
      <c r="C192" s="95" t="s">
        <v>1738</v>
      </c>
      <c r="D192" s="13">
        <f t="shared" si="6"/>
        <v>748614.34</v>
      </c>
      <c r="E192" s="13">
        <v>693358.62</v>
      </c>
      <c r="F192" s="13">
        <v>55255.719999999972</v>
      </c>
      <c r="G192" s="13">
        <v>29575.75</v>
      </c>
      <c r="H192" s="13">
        <f t="shared" si="7"/>
        <v>7393.9375</v>
      </c>
      <c r="I192" s="13">
        <f t="shared" si="8"/>
        <v>22181.8125</v>
      </c>
    </row>
    <row r="193" spans="1:9" s="96" customFormat="1" ht="14.5" x14ac:dyDescent="0.35">
      <c r="A193" s="94" t="s">
        <v>1739</v>
      </c>
      <c r="B193" s="94" t="s">
        <v>1740</v>
      </c>
      <c r="C193" s="95" t="s">
        <v>1741</v>
      </c>
      <c r="D193" s="13">
        <f t="shared" si="6"/>
        <v>878784</v>
      </c>
      <c r="E193" s="13">
        <v>878784</v>
      </c>
      <c r="F193" s="13">
        <v>0</v>
      </c>
      <c r="G193" s="13">
        <v>597602.56999999995</v>
      </c>
      <c r="H193" s="13">
        <f t="shared" si="7"/>
        <v>149400.64249999999</v>
      </c>
      <c r="I193" s="13">
        <f t="shared" si="8"/>
        <v>448201.92749999999</v>
      </c>
    </row>
    <row r="194" spans="1:9" s="96" customFormat="1" ht="26" x14ac:dyDescent="0.35">
      <c r="A194" s="94" t="s">
        <v>501</v>
      </c>
      <c r="B194" s="94" t="s">
        <v>1742</v>
      </c>
      <c r="C194" s="95" t="s">
        <v>1743</v>
      </c>
      <c r="D194" s="13">
        <f t="shared" si="6"/>
        <v>580042.16</v>
      </c>
      <c r="E194" s="13">
        <v>525492.5</v>
      </c>
      <c r="F194" s="13">
        <v>54549.660000000033</v>
      </c>
      <c r="G194" s="13">
        <v>101944.79999999999</v>
      </c>
      <c r="H194" s="13">
        <f t="shared" si="7"/>
        <v>25486.199999999997</v>
      </c>
      <c r="I194" s="13">
        <f t="shared" si="8"/>
        <v>76458.599999999991</v>
      </c>
    </row>
    <row r="195" spans="1:9" s="96" customFormat="1" ht="14.5" x14ac:dyDescent="0.35">
      <c r="A195" s="94" t="s">
        <v>351</v>
      </c>
      <c r="B195" s="94" t="s">
        <v>1744</v>
      </c>
      <c r="C195" s="95" t="s">
        <v>1745</v>
      </c>
      <c r="D195" s="13">
        <f t="shared" si="6"/>
        <v>2270000</v>
      </c>
      <c r="E195" s="13">
        <v>1773370.53</v>
      </c>
      <c r="F195" s="13">
        <v>496629.47</v>
      </c>
      <c r="G195" s="13">
        <v>79024.259999999995</v>
      </c>
      <c r="H195" s="13">
        <f t="shared" si="7"/>
        <v>19756.064999999999</v>
      </c>
      <c r="I195" s="13">
        <f t="shared" si="8"/>
        <v>59268.194999999992</v>
      </c>
    </row>
    <row r="196" spans="1:9" s="96" customFormat="1" ht="39" x14ac:dyDescent="0.35">
      <c r="A196" s="94" t="s">
        <v>866</v>
      </c>
      <c r="B196" s="94" t="s">
        <v>1746</v>
      </c>
      <c r="C196" s="95" t="s">
        <v>1747</v>
      </c>
      <c r="D196" s="13">
        <f t="shared" si="6"/>
        <v>2278269.2999999998</v>
      </c>
      <c r="E196" s="13">
        <v>1138639.56</v>
      </c>
      <c r="F196" s="13">
        <v>1139629.7399999998</v>
      </c>
      <c r="G196" s="13">
        <v>569319.88</v>
      </c>
      <c r="H196" s="13">
        <f t="shared" si="7"/>
        <v>142329.97</v>
      </c>
      <c r="I196" s="13">
        <f t="shared" si="8"/>
        <v>426989.91000000003</v>
      </c>
    </row>
    <row r="197" spans="1:9" s="96" customFormat="1" ht="26" x14ac:dyDescent="0.35">
      <c r="A197" s="94" t="s">
        <v>1748</v>
      </c>
      <c r="B197" s="94" t="s">
        <v>1749</v>
      </c>
      <c r="C197" s="95" t="s">
        <v>1750</v>
      </c>
      <c r="D197" s="13">
        <f t="shared" ref="D197:D260" si="9">E197+F197</f>
        <v>2219248.81</v>
      </c>
      <c r="E197" s="13">
        <v>1716997.892</v>
      </c>
      <c r="F197" s="13">
        <v>502250.91800000006</v>
      </c>
      <c r="G197" s="13">
        <v>1303494.192</v>
      </c>
      <c r="H197" s="13">
        <f t="shared" ref="H197:H260" si="10">G197*0.25</f>
        <v>325873.54800000001</v>
      </c>
      <c r="I197" s="13">
        <f t="shared" ref="I197:I260" si="11">G197*0.75</f>
        <v>977620.64400000009</v>
      </c>
    </row>
    <row r="198" spans="1:9" s="96" customFormat="1" ht="14.5" x14ac:dyDescent="0.35">
      <c r="A198" s="94" t="s">
        <v>1751</v>
      </c>
      <c r="B198" s="94" t="s">
        <v>1752</v>
      </c>
      <c r="C198" s="95" t="s">
        <v>1753</v>
      </c>
      <c r="D198" s="13">
        <f t="shared" si="9"/>
        <v>2644891.11</v>
      </c>
      <c r="E198" s="13">
        <v>2567759.2599999998</v>
      </c>
      <c r="F198" s="13">
        <v>77131.850000000093</v>
      </c>
      <c r="G198" s="13">
        <v>858078.4299999997</v>
      </c>
      <c r="H198" s="13">
        <f t="shared" si="10"/>
        <v>214519.60749999993</v>
      </c>
      <c r="I198" s="13">
        <f t="shared" si="11"/>
        <v>643558.82249999978</v>
      </c>
    </row>
    <row r="199" spans="1:9" s="96" customFormat="1" ht="14.5" x14ac:dyDescent="0.35">
      <c r="A199" s="94" t="s">
        <v>1754</v>
      </c>
      <c r="B199" s="94" t="s">
        <v>1755</v>
      </c>
      <c r="C199" s="95" t="s">
        <v>1756</v>
      </c>
      <c r="D199" s="13">
        <f t="shared" si="9"/>
        <v>1249427.31</v>
      </c>
      <c r="E199" s="13">
        <v>1249427.31</v>
      </c>
      <c r="F199" s="13">
        <v>0</v>
      </c>
      <c r="G199" s="13">
        <v>1124484.5790000001</v>
      </c>
      <c r="H199" s="13">
        <f t="shared" si="10"/>
        <v>281121.14475000004</v>
      </c>
      <c r="I199" s="13">
        <f t="shared" si="11"/>
        <v>843363.43425000017</v>
      </c>
    </row>
    <row r="200" spans="1:9" s="96" customFormat="1" ht="14.5" x14ac:dyDescent="0.35">
      <c r="A200" s="94" t="s">
        <v>1757</v>
      </c>
      <c r="B200" s="94" t="s">
        <v>1758</v>
      </c>
      <c r="C200" s="95" t="s">
        <v>1759</v>
      </c>
      <c r="D200" s="13">
        <f t="shared" si="9"/>
        <v>1359018.69</v>
      </c>
      <c r="E200" s="13">
        <v>1359018.69</v>
      </c>
      <c r="F200" s="13">
        <v>0</v>
      </c>
      <c r="G200" s="13">
        <v>1223116.821</v>
      </c>
      <c r="H200" s="13">
        <f t="shared" si="10"/>
        <v>305779.20525</v>
      </c>
      <c r="I200" s="13">
        <f t="shared" si="11"/>
        <v>917337.61575</v>
      </c>
    </row>
    <row r="201" spans="1:9" s="96" customFormat="1" ht="26" x14ac:dyDescent="0.35">
      <c r="A201" s="94" t="s">
        <v>249</v>
      </c>
      <c r="B201" s="94" t="s">
        <v>1760</v>
      </c>
      <c r="C201" s="95" t="s">
        <v>1761</v>
      </c>
      <c r="D201" s="13">
        <f t="shared" si="9"/>
        <v>3722870.49</v>
      </c>
      <c r="E201" s="13">
        <v>3523562.24</v>
      </c>
      <c r="F201" s="13">
        <v>199308.25</v>
      </c>
      <c r="G201" s="13">
        <v>2746027.49</v>
      </c>
      <c r="H201" s="13">
        <f t="shared" si="10"/>
        <v>686506.87250000006</v>
      </c>
      <c r="I201" s="13">
        <f t="shared" si="11"/>
        <v>2059520.6175000002</v>
      </c>
    </row>
    <row r="202" spans="1:9" s="96" customFormat="1" ht="26" x14ac:dyDescent="0.35">
      <c r="A202" s="94" t="s">
        <v>1762</v>
      </c>
      <c r="B202" s="94" t="s">
        <v>1763</v>
      </c>
      <c r="C202" s="95" t="s">
        <v>1764</v>
      </c>
      <c r="D202" s="13">
        <f t="shared" si="9"/>
        <v>3472072.82</v>
      </c>
      <c r="E202" s="13">
        <v>2512779.62</v>
      </c>
      <c r="F202" s="13">
        <v>959293.19999999972</v>
      </c>
      <c r="G202" s="13">
        <v>10662.370000000112</v>
      </c>
      <c r="H202" s="13">
        <f t="shared" si="10"/>
        <v>2665.5925000000279</v>
      </c>
      <c r="I202" s="13">
        <f t="shared" si="11"/>
        <v>7996.7775000000838</v>
      </c>
    </row>
    <row r="203" spans="1:9" s="96" customFormat="1" ht="14.5" x14ac:dyDescent="0.35">
      <c r="A203" s="94" t="s">
        <v>1765</v>
      </c>
      <c r="B203" s="94" t="s">
        <v>1766</v>
      </c>
      <c r="C203" s="95" t="s">
        <v>1767</v>
      </c>
      <c r="D203" s="13">
        <f t="shared" si="9"/>
        <v>942213.23</v>
      </c>
      <c r="E203" s="13">
        <v>759216.3</v>
      </c>
      <c r="F203" s="13">
        <v>182996.92999999993</v>
      </c>
      <c r="G203" s="13">
        <v>10410</v>
      </c>
      <c r="H203" s="13">
        <f t="shared" si="10"/>
        <v>2602.5</v>
      </c>
      <c r="I203" s="13">
        <f t="shared" si="11"/>
        <v>7807.5</v>
      </c>
    </row>
    <row r="204" spans="1:9" s="96" customFormat="1" ht="14.5" x14ac:dyDescent="0.35">
      <c r="A204" s="94" t="s">
        <v>1768</v>
      </c>
      <c r="B204" s="94" t="s">
        <v>1769</v>
      </c>
      <c r="C204" s="95" t="s">
        <v>1770</v>
      </c>
      <c r="D204" s="13">
        <f t="shared" si="9"/>
        <v>1472532.38</v>
      </c>
      <c r="E204" s="13">
        <v>1415965.86</v>
      </c>
      <c r="F204" s="13">
        <v>56566.519999999786</v>
      </c>
      <c r="G204" s="13">
        <v>1132772.6900000002</v>
      </c>
      <c r="H204" s="13">
        <f t="shared" si="10"/>
        <v>283193.17250000004</v>
      </c>
      <c r="I204" s="13">
        <f t="shared" si="11"/>
        <v>849579.51750000007</v>
      </c>
    </row>
    <row r="205" spans="1:9" s="96" customFormat="1" ht="26" x14ac:dyDescent="0.35">
      <c r="A205" s="94" t="s">
        <v>1771</v>
      </c>
      <c r="B205" s="94" t="s">
        <v>1772</v>
      </c>
      <c r="C205" s="95" t="s">
        <v>1773</v>
      </c>
      <c r="D205" s="13">
        <f t="shared" si="9"/>
        <v>2300000</v>
      </c>
      <c r="E205" s="13">
        <v>2300000</v>
      </c>
      <c r="F205" s="13">
        <v>0</v>
      </c>
      <c r="G205" s="13">
        <v>2070000</v>
      </c>
      <c r="H205" s="13">
        <f t="shared" si="10"/>
        <v>517500</v>
      </c>
      <c r="I205" s="13">
        <f t="shared" si="11"/>
        <v>1552500</v>
      </c>
    </row>
    <row r="206" spans="1:9" s="96" customFormat="1" ht="26" x14ac:dyDescent="0.35">
      <c r="A206" s="94" t="s">
        <v>1774</v>
      </c>
      <c r="B206" s="94" t="s">
        <v>1775</v>
      </c>
      <c r="C206" s="95" t="s">
        <v>1776</v>
      </c>
      <c r="D206" s="13">
        <f t="shared" si="9"/>
        <v>1253892.1399999999</v>
      </c>
      <c r="E206" s="13">
        <v>1202194.9099999999</v>
      </c>
      <c r="F206" s="13">
        <v>51697.229999999981</v>
      </c>
      <c r="G206" s="13">
        <v>981142.98</v>
      </c>
      <c r="H206" s="13">
        <f t="shared" si="10"/>
        <v>245285.745</v>
      </c>
      <c r="I206" s="13">
        <f t="shared" si="11"/>
        <v>735857.23499999999</v>
      </c>
    </row>
    <row r="207" spans="1:9" s="96" customFormat="1" ht="14.5" x14ac:dyDescent="0.35">
      <c r="A207" s="94" t="s">
        <v>1777</v>
      </c>
      <c r="B207" s="94" t="s">
        <v>1778</v>
      </c>
      <c r="C207" s="95" t="s">
        <v>1779</v>
      </c>
      <c r="D207" s="13">
        <f t="shared" si="9"/>
        <v>628268</v>
      </c>
      <c r="E207" s="13">
        <v>578268</v>
      </c>
      <c r="F207" s="13">
        <v>50000</v>
      </c>
      <c r="G207" s="13">
        <v>79753.81</v>
      </c>
      <c r="H207" s="13">
        <f t="shared" si="10"/>
        <v>19938.452499999999</v>
      </c>
      <c r="I207" s="13">
        <f t="shared" si="11"/>
        <v>59815.357499999998</v>
      </c>
    </row>
    <row r="208" spans="1:9" s="96" customFormat="1" ht="14.5" x14ac:dyDescent="0.35">
      <c r="A208" s="94" t="s">
        <v>1780</v>
      </c>
      <c r="B208" s="94" t="s">
        <v>1781</v>
      </c>
      <c r="C208" s="95" t="s">
        <v>1782</v>
      </c>
      <c r="D208" s="13">
        <f t="shared" si="9"/>
        <v>740910</v>
      </c>
      <c r="E208" s="13">
        <v>668566.5</v>
      </c>
      <c r="F208" s="13">
        <v>72343.5</v>
      </c>
      <c r="G208" s="13">
        <v>338636.35</v>
      </c>
      <c r="H208" s="13">
        <f t="shared" si="10"/>
        <v>84659.087499999994</v>
      </c>
      <c r="I208" s="13">
        <f t="shared" si="11"/>
        <v>253977.26249999998</v>
      </c>
    </row>
    <row r="209" spans="1:9" s="96" customFormat="1" ht="14.5" x14ac:dyDescent="0.35">
      <c r="A209" s="94" t="s">
        <v>1783</v>
      </c>
      <c r="B209" s="94" t="s">
        <v>1784</v>
      </c>
      <c r="C209" s="95" t="s">
        <v>1785</v>
      </c>
      <c r="D209" s="13">
        <f t="shared" si="9"/>
        <v>495446.04</v>
      </c>
      <c r="E209" s="13">
        <v>480943.49</v>
      </c>
      <c r="F209" s="13">
        <v>14502.549999999988</v>
      </c>
      <c r="G209" s="13">
        <v>81573.52999999997</v>
      </c>
      <c r="H209" s="13">
        <f t="shared" si="10"/>
        <v>20393.382499999992</v>
      </c>
      <c r="I209" s="13">
        <f t="shared" si="11"/>
        <v>61180.147499999977</v>
      </c>
    </row>
    <row r="210" spans="1:9" s="96" customFormat="1" ht="14.5" x14ac:dyDescent="0.35">
      <c r="A210" s="94" t="s">
        <v>1786</v>
      </c>
      <c r="B210" s="94" t="s">
        <v>1787</v>
      </c>
      <c r="C210" s="95" t="s">
        <v>1788</v>
      </c>
      <c r="D210" s="13">
        <f t="shared" si="9"/>
        <v>3245093.31</v>
      </c>
      <c r="E210" s="13">
        <v>3245093.31</v>
      </c>
      <c r="F210" s="13">
        <v>0</v>
      </c>
      <c r="G210" s="13">
        <v>2920583.9790000003</v>
      </c>
      <c r="H210" s="13">
        <f t="shared" si="10"/>
        <v>730145.99475000007</v>
      </c>
      <c r="I210" s="13">
        <f t="shared" si="11"/>
        <v>2190437.9842500002</v>
      </c>
    </row>
    <row r="211" spans="1:9" s="96" customFormat="1" ht="26" x14ac:dyDescent="0.35">
      <c r="A211" s="94" t="s">
        <v>1789</v>
      </c>
      <c r="B211" s="94" t="s">
        <v>1790</v>
      </c>
      <c r="C211" s="95" t="s">
        <v>1791</v>
      </c>
      <c r="D211" s="13">
        <f t="shared" si="9"/>
        <v>635000</v>
      </c>
      <c r="E211" s="13">
        <v>594581.31999999995</v>
      </c>
      <c r="F211" s="13">
        <v>40418.680000000051</v>
      </c>
      <c r="G211" s="13">
        <v>60686.609999999986</v>
      </c>
      <c r="H211" s="13">
        <f t="shared" si="10"/>
        <v>15171.652499999997</v>
      </c>
      <c r="I211" s="13">
        <f t="shared" si="11"/>
        <v>45514.95749999999</v>
      </c>
    </row>
    <row r="212" spans="1:9" s="96" customFormat="1" ht="52" x14ac:dyDescent="0.35">
      <c r="A212" s="94" t="s">
        <v>1792</v>
      </c>
      <c r="B212" s="94" t="s">
        <v>1793</v>
      </c>
      <c r="C212" s="95" t="s">
        <v>1794</v>
      </c>
      <c r="D212" s="13">
        <f t="shared" si="9"/>
        <v>1821698.43</v>
      </c>
      <c r="E212" s="13">
        <v>1748078.04</v>
      </c>
      <c r="F212" s="13">
        <v>73620.389999999898</v>
      </c>
      <c r="G212" s="13">
        <v>1398762.4300000002</v>
      </c>
      <c r="H212" s="13">
        <f t="shared" si="10"/>
        <v>349690.60750000004</v>
      </c>
      <c r="I212" s="13">
        <f t="shared" si="11"/>
        <v>1049071.8225000002</v>
      </c>
    </row>
    <row r="213" spans="1:9" s="96" customFormat="1" ht="26" x14ac:dyDescent="0.35">
      <c r="A213" s="94" t="s">
        <v>1795</v>
      </c>
      <c r="B213" s="94" t="s">
        <v>1796</v>
      </c>
      <c r="C213" s="95" t="s">
        <v>1797</v>
      </c>
      <c r="D213" s="13">
        <f t="shared" si="9"/>
        <v>717964.22</v>
      </c>
      <c r="E213" s="13">
        <v>706524.85</v>
      </c>
      <c r="F213" s="13">
        <v>11439.369999999995</v>
      </c>
      <c r="G213" s="13">
        <v>16798.349999999977</v>
      </c>
      <c r="H213" s="13">
        <f t="shared" si="10"/>
        <v>4199.5874999999942</v>
      </c>
      <c r="I213" s="13">
        <f t="shared" si="11"/>
        <v>12598.762499999983</v>
      </c>
    </row>
    <row r="214" spans="1:9" s="96" customFormat="1" ht="14.5" x14ac:dyDescent="0.35">
      <c r="A214" s="94" t="s">
        <v>1798</v>
      </c>
      <c r="B214" s="94" t="s">
        <v>1799</v>
      </c>
      <c r="C214" s="95" t="s">
        <v>1800</v>
      </c>
      <c r="D214" s="13">
        <f t="shared" si="9"/>
        <v>2849123.62</v>
      </c>
      <c r="E214" s="13">
        <v>2241145.7000000002</v>
      </c>
      <c r="F214" s="13">
        <v>607977.91999999993</v>
      </c>
      <c r="G214" s="13">
        <v>851547.66000000015</v>
      </c>
      <c r="H214" s="13">
        <f t="shared" si="10"/>
        <v>212886.91500000004</v>
      </c>
      <c r="I214" s="13">
        <f t="shared" si="11"/>
        <v>638660.74500000011</v>
      </c>
    </row>
    <row r="215" spans="1:9" s="96" customFormat="1" ht="14.5" x14ac:dyDescent="0.35">
      <c r="A215" s="94" t="s">
        <v>1801</v>
      </c>
      <c r="B215" s="94" t="s">
        <v>1802</v>
      </c>
      <c r="C215" s="95" t="s">
        <v>1803</v>
      </c>
      <c r="D215" s="13">
        <f t="shared" si="9"/>
        <v>758591.9</v>
      </c>
      <c r="E215" s="13">
        <v>673257.86</v>
      </c>
      <c r="F215" s="13">
        <v>85334.040000000037</v>
      </c>
      <c r="G215" s="13">
        <v>29055.56</v>
      </c>
      <c r="H215" s="13">
        <f t="shared" si="10"/>
        <v>7263.89</v>
      </c>
      <c r="I215" s="13">
        <f t="shared" si="11"/>
        <v>21791.670000000002</v>
      </c>
    </row>
    <row r="216" spans="1:9" s="96" customFormat="1" ht="14.5" x14ac:dyDescent="0.35">
      <c r="A216" s="94" t="s">
        <v>1804</v>
      </c>
      <c r="B216" s="94" t="s">
        <v>1805</v>
      </c>
      <c r="C216" s="95" t="s">
        <v>1806</v>
      </c>
      <c r="D216" s="13">
        <f t="shared" si="9"/>
        <v>13998452.810000001</v>
      </c>
      <c r="E216" s="13">
        <v>13998452.810000001</v>
      </c>
      <c r="F216" s="13">
        <v>0</v>
      </c>
      <c r="G216" s="13">
        <v>12598607.529000001</v>
      </c>
      <c r="H216" s="13">
        <f t="shared" si="10"/>
        <v>3149651.8822500003</v>
      </c>
      <c r="I216" s="13">
        <f t="shared" si="11"/>
        <v>9448955.6467500012</v>
      </c>
    </row>
    <row r="217" spans="1:9" s="96" customFormat="1" ht="26" x14ac:dyDescent="0.35">
      <c r="A217" s="94" t="s">
        <v>1807</v>
      </c>
      <c r="B217" s="94" t="s">
        <v>1808</v>
      </c>
      <c r="C217" s="95" t="s">
        <v>1809</v>
      </c>
      <c r="D217" s="13">
        <f t="shared" si="9"/>
        <v>1033010.29</v>
      </c>
      <c r="E217" s="13">
        <v>1033010.29</v>
      </c>
      <c r="F217" s="13">
        <v>0</v>
      </c>
      <c r="G217" s="13">
        <v>153686.49</v>
      </c>
      <c r="H217" s="13">
        <f t="shared" si="10"/>
        <v>38421.622499999998</v>
      </c>
      <c r="I217" s="13">
        <f t="shared" si="11"/>
        <v>115264.86749999999</v>
      </c>
    </row>
    <row r="218" spans="1:9" s="96" customFormat="1" ht="26" x14ac:dyDescent="0.35">
      <c r="A218" s="94" t="s">
        <v>1807</v>
      </c>
      <c r="B218" s="94" t="s">
        <v>1810</v>
      </c>
      <c r="C218" s="95" t="s">
        <v>1811</v>
      </c>
      <c r="D218" s="13">
        <f t="shared" si="9"/>
        <v>441532.3</v>
      </c>
      <c r="E218" s="13">
        <v>441532.3</v>
      </c>
      <c r="F218" s="13">
        <v>0</v>
      </c>
      <c r="G218" s="13">
        <v>274905.31999999995</v>
      </c>
      <c r="H218" s="13">
        <f t="shared" si="10"/>
        <v>68726.329999999987</v>
      </c>
      <c r="I218" s="13">
        <f t="shared" si="11"/>
        <v>206178.98999999996</v>
      </c>
    </row>
    <row r="219" spans="1:9" s="96" customFormat="1" ht="14.5" x14ac:dyDescent="0.35">
      <c r="A219" s="94" t="s">
        <v>1812</v>
      </c>
      <c r="B219" s="94" t="s">
        <v>1813</v>
      </c>
      <c r="C219" s="95" t="s">
        <v>1814</v>
      </c>
      <c r="D219" s="13">
        <f t="shared" si="9"/>
        <v>766957.64</v>
      </c>
      <c r="E219" s="13">
        <v>766957.64</v>
      </c>
      <c r="F219" s="13">
        <v>0</v>
      </c>
      <c r="G219" s="13">
        <v>222439.24</v>
      </c>
      <c r="H219" s="13">
        <f t="shared" si="10"/>
        <v>55609.81</v>
      </c>
      <c r="I219" s="13">
        <f t="shared" si="11"/>
        <v>166829.43</v>
      </c>
    </row>
    <row r="220" spans="1:9" s="96" customFormat="1" ht="14.5" x14ac:dyDescent="0.35">
      <c r="A220" s="94" t="s">
        <v>1815</v>
      </c>
      <c r="B220" s="94" t="s">
        <v>1816</v>
      </c>
      <c r="C220" s="95" t="s">
        <v>1817</v>
      </c>
      <c r="D220" s="13">
        <f t="shared" si="9"/>
        <v>690688.52</v>
      </c>
      <c r="E220" s="13">
        <v>690688.52</v>
      </c>
      <c r="F220" s="13">
        <v>0</v>
      </c>
      <c r="G220" s="13">
        <v>121037.73999999999</v>
      </c>
      <c r="H220" s="13">
        <f t="shared" si="10"/>
        <v>30259.434999999998</v>
      </c>
      <c r="I220" s="13">
        <f t="shared" si="11"/>
        <v>90778.304999999993</v>
      </c>
    </row>
    <row r="221" spans="1:9" s="96" customFormat="1" ht="26" x14ac:dyDescent="0.35">
      <c r="A221" s="94" t="s">
        <v>1818</v>
      </c>
      <c r="B221" s="94" t="s">
        <v>1819</v>
      </c>
      <c r="C221" s="95" t="s">
        <v>1820</v>
      </c>
      <c r="D221" s="13">
        <f t="shared" si="9"/>
        <v>144362.43</v>
      </c>
      <c r="E221" s="13">
        <v>135194.46</v>
      </c>
      <c r="F221" s="13">
        <v>9167.9700000000012</v>
      </c>
      <c r="G221" s="13">
        <v>12876.669999999998</v>
      </c>
      <c r="H221" s="13">
        <f t="shared" si="10"/>
        <v>3219.1674999999996</v>
      </c>
      <c r="I221" s="13">
        <f t="shared" si="11"/>
        <v>9657.5024999999987</v>
      </c>
    </row>
    <row r="222" spans="1:9" s="96" customFormat="1" ht="26" x14ac:dyDescent="0.35">
      <c r="A222" s="94" t="s">
        <v>1821</v>
      </c>
      <c r="B222" s="94" t="s">
        <v>1822</v>
      </c>
      <c r="C222" s="95" t="s">
        <v>1823</v>
      </c>
      <c r="D222" s="13">
        <f t="shared" si="9"/>
        <v>79097.2</v>
      </c>
      <c r="E222" s="13">
        <v>79097.2</v>
      </c>
      <c r="F222" s="13">
        <v>0</v>
      </c>
      <c r="G222" s="13">
        <v>71187.48</v>
      </c>
      <c r="H222" s="13">
        <f t="shared" si="10"/>
        <v>17796.87</v>
      </c>
      <c r="I222" s="13">
        <f t="shared" si="11"/>
        <v>53390.61</v>
      </c>
    </row>
    <row r="223" spans="1:9" s="96" customFormat="1" ht="26" x14ac:dyDescent="0.35">
      <c r="A223" s="94" t="s">
        <v>1824</v>
      </c>
      <c r="B223" s="94" t="s">
        <v>1825</v>
      </c>
      <c r="C223" s="95" t="s">
        <v>1826</v>
      </c>
      <c r="D223" s="13">
        <f t="shared" si="9"/>
        <v>357183.05</v>
      </c>
      <c r="E223" s="13">
        <v>357183.05</v>
      </c>
      <c r="F223" s="13">
        <v>0</v>
      </c>
      <c r="G223" s="13">
        <v>321464.745</v>
      </c>
      <c r="H223" s="13">
        <f t="shared" si="10"/>
        <v>80366.186249999999</v>
      </c>
      <c r="I223" s="13">
        <f t="shared" si="11"/>
        <v>241098.55875</v>
      </c>
    </row>
    <row r="224" spans="1:9" s="96" customFormat="1" ht="26" x14ac:dyDescent="0.35">
      <c r="A224" s="94" t="s">
        <v>1827</v>
      </c>
      <c r="B224" s="94" t="s">
        <v>1828</v>
      </c>
      <c r="C224" s="95" t="s">
        <v>1829</v>
      </c>
      <c r="D224" s="13">
        <f t="shared" si="9"/>
        <v>616161.14</v>
      </c>
      <c r="E224" s="13">
        <v>613498.09</v>
      </c>
      <c r="F224" s="13">
        <v>2663.0500000000466</v>
      </c>
      <c r="G224" s="13">
        <v>18176.029999999912</v>
      </c>
      <c r="H224" s="13">
        <f t="shared" si="10"/>
        <v>4544.0074999999779</v>
      </c>
      <c r="I224" s="13">
        <f t="shared" si="11"/>
        <v>13632.022499999934</v>
      </c>
    </row>
    <row r="225" spans="1:9" s="96" customFormat="1" ht="26" x14ac:dyDescent="0.35">
      <c r="A225" s="94" t="s">
        <v>1830</v>
      </c>
      <c r="B225" s="94" t="s">
        <v>1831</v>
      </c>
      <c r="C225" s="95" t="s">
        <v>1832</v>
      </c>
      <c r="D225" s="13">
        <f t="shared" si="9"/>
        <v>488628.38</v>
      </c>
      <c r="E225" s="13">
        <v>488628.38</v>
      </c>
      <c r="F225" s="13">
        <v>0</v>
      </c>
      <c r="G225" s="13">
        <v>439765.54200000002</v>
      </c>
      <c r="H225" s="13">
        <f t="shared" si="10"/>
        <v>109941.3855</v>
      </c>
      <c r="I225" s="13">
        <f t="shared" si="11"/>
        <v>329824.15650000004</v>
      </c>
    </row>
    <row r="226" spans="1:9" s="96" customFormat="1" ht="26" x14ac:dyDescent="0.35">
      <c r="A226" s="94" t="s">
        <v>1833</v>
      </c>
      <c r="B226" s="94" t="s">
        <v>1834</v>
      </c>
      <c r="C226" s="95" t="s">
        <v>1835</v>
      </c>
      <c r="D226" s="13">
        <f t="shared" si="9"/>
        <v>268417</v>
      </c>
      <c r="E226" s="13">
        <v>268417</v>
      </c>
      <c r="F226" s="13">
        <v>0</v>
      </c>
      <c r="G226" s="13">
        <v>241575.30000000002</v>
      </c>
      <c r="H226" s="13">
        <f t="shared" si="10"/>
        <v>60393.825000000004</v>
      </c>
      <c r="I226" s="13">
        <f t="shared" si="11"/>
        <v>181181.47500000001</v>
      </c>
    </row>
    <row r="227" spans="1:9" s="96" customFormat="1" ht="14.5" x14ac:dyDescent="0.35">
      <c r="A227" s="94" t="s">
        <v>1836</v>
      </c>
      <c r="B227" s="94" t="s">
        <v>1837</v>
      </c>
      <c r="C227" s="95" t="s">
        <v>1838</v>
      </c>
      <c r="D227" s="13">
        <f t="shared" si="9"/>
        <v>1621466.23</v>
      </c>
      <c r="E227" s="13">
        <v>1552870.98</v>
      </c>
      <c r="F227" s="13">
        <v>68595.25</v>
      </c>
      <c r="G227" s="13">
        <v>15483.100000000093</v>
      </c>
      <c r="H227" s="13">
        <f t="shared" si="10"/>
        <v>3870.7750000000233</v>
      </c>
      <c r="I227" s="13">
        <f t="shared" si="11"/>
        <v>11612.32500000007</v>
      </c>
    </row>
    <row r="228" spans="1:9" s="96" customFormat="1" ht="26" x14ac:dyDescent="0.35">
      <c r="A228" s="94" t="s">
        <v>1839</v>
      </c>
      <c r="B228" s="94" t="s">
        <v>1840</v>
      </c>
      <c r="C228" s="95" t="s">
        <v>1841</v>
      </c>
      <c r="D228" s="13">
        <f t="shared" si="9"/>
        <v>267000</v>
      </c>
      <c r="E228" s="13">
        <v>267000</v>
      </c>
      <c r="F228" s="13">
        <v>0</v>
      </c>
      <c r="G228" s="13">
        <v>240300</v>
      </c>
      <c r="H228" s="13">
        <f t="shared" si="10"/>
        <v>60075</v>
      </c>
      <c r="I228" s="13">
        <f t="shared" si="11"/>
        <v>180225</v>
      </c>
    </row>
    <row r="229" spans="1:9" s="96" customFormat="1" ht="26" x14ac:dyDescent="0.35">
      <c r="A229" s="94" t="s">
        <v>1839</v>
      </c>
      <c r="B229" s="94" t="s">
        <v>1842</v>
      </c>
      <c r="C229" s="95" t="s">
        <v>1843</v>
      </c>
      <c r="D229" s="13">
        <f t="shared" si="9"/>
        <v>260000</v>
      </c>
      <c r="E229" s="13">
        <v>260000</v>
      </c>
      <c r="F229" s="13">
        <v>0</v>
      </c>
      <c r="G229" s="13">
        <v>234000</v>
      </c>
      <c r="H229" s="13">
        <f t="shared" si="10"/>
        <v>58500</v>
      </c>
      <c r="I229" s="13">
        <f t="shared" si="11"/>
        <v>175500</v>
      </c>
    </row>
    <row r="230" spans="1:9" s="96" customFormat="1" ht="14.5" x14ac:dyDescent="0.35">
      <c r="A230" s="94" t="s">
        <v>1844</v>
      </c>
      <c r="B230" s="94" t="s">
        <v>1845</v>
      </c>
      <c r="C230" s="95" t="s">
        <v>1846</v>
      </c>
      <c r="D230" s="13">
        <f t="shared" si="9"/>
        <v>607265.18999999994</v>
      </c>
      <c r="E230" s="13">
        <v>607265.18999999994</v>
      </c>
      <c r="F230" s="13">
        <v>0</v>
      </c>
      <c r="G230" s="13">
        <v>546538.67099999997</v>
      </c>
      <c r="H230" s="13">
        <f t="shared" si="10"/>
        <v>136634.66774999999</v>
      </c>
      <c r="I230" s="13">
        <f t="shared" si="11"/>
        <v>409904.00324999995</v>
      </c>
    </row>
    <row r="231" spans="1:9" s="96" customFormat="1" ht="14.5" x14ac:dyDescent="0.35">
      <c r="A231" s="94" t="s">
        <v>1847</v>
      </c>
      <c r="B231" s="94" t="s">
        <v>1848</v>
      </c>
      <c r="C231" s="95" t="s">
        <v>1846</v>
      </c>
      <c r="D231" s="13">
        <f t="shared" si="9"/>
        <v>489739.14</v>
      </c>
      <c r="E231" s="13">
        <v>489739.14</v>
      </c>
      <c r="F231" s="13">
        <v>0</v>
      </c>
      <c r="G231" s="13">
        <v>440765.22600000002</v>
      </c>
      <c r="H231" s="13">
        <f t="shared" si="10"/>
        <v>110191.30650000001</v>
      </c>
      <c r="I231" s="13">
        <f t="shared" si="11"/>
        <v>330573.91950000002</v>
      </c>
    </row>
    <row r="232" spans="1:9" s="96" customFormat="1" ht="26" x14ac:dyDescent="0.35">
      <c r="A232" s="94" t="s">
        <v>1849</v>
      </c>
      <c r="B232" s="94" t="s">
        <v>1850</v>
      </c>
      <c r="C232" s="95" t="s">
        <v>1851</v>
      </c>
      <c r="D232" s="13">
        <f t="shared" si="9"/>
        <v>92462.76</v>
      </c>
      <c r="E232" s="13">
        <v>92462.76</v>
      </c>
      <c r="F232" s="13">
        <v>0</v>
      </c>
      <c r="G232" s="13">
        <v>83216.483999999997</v>
      </c>
      <c r="H232" s="13">
        <f t="shared" si="10"/>
        <v>20804.120999999999</v>
      </c>
      <c r="I232" s="13">
        <f t="shared" si="11"/>
        <v>62412.362999999998</v>
      </c>
    </row>
    <row r="233" spans="1:9" s="96" customFormat="1" ht="14.5" x14ac:dyDescent="0.35">
      <c r="A233" s="94" t="s">
        <v>1852</v>
      </c>
      <c r="B233" s="94" t="s">
        <v>1853</v>
      </c>
      <c r="C233" s="95" t="s">
        <v>1854</v>
      </c>
      <c r="D233" s="13">
        <f t="shared" si="9"/>
        <v>605564.11</v>
      </c>
      <c r="E233" s="13">
        <v>605564.11</v>
      </c>
      <c r="F233" s="13">
        <v>0</v>
      </c>
      <c r="G233" s="13">
        <v>545007.69900000002</v>
      </c>
      <c r="H233" s="13">
        <f t="shared" si="10"/>
        <v>136251.92475000001</v>
      </c>
      <c r="I233" s="13">
        <f t="shared" si="11"/>
        <v>408755.77425000002</v>
      </c>
    </row>
    <row r="234" spans="1:9" s="96" customFormat="1" ht="39" x14ac:dyDescent="0.35">
      <c r="A234" s="94" t="s">
        <v>489</v>
      </c>
      <c r="B234" s="94" t="s">
        <v>1855</v>
      </c>
      <c r="C234" s="95" t="s">
        <v>1856</v>
      </c>
      <c r="D234" s="13">
        <f t="shared" si="9"/>
        <v>746324.53</v>
      </c>
      <c r="E234" s="13">
        <v>583612.62</v>
      </c>
      <c r="F234" s="13">
        <v>162711.91000000003</v>
      </c>
      <c r="G234" s="13">
        <v>22881.32</v>
      </c>
      <c r="H234" s="13">
        <f t="shared" si="10"/>
        <v>5720.33</v>
      </c>
      <c r="I234" s="13">
        <f t="shared" si="11"/>
        <v>17160.989999999998</v>
      </c>
    </row>
    <row r="235" spans="1:9" s="96" customFormat="1" ht="26" x14ac:dyDescent="0.35">
      <c r="A235" s="94" t="s">
        <v>1857</v>
      </c>
      <c r="B235" s="94" t="s">
        <v>1858</v>
      </c>
      <c r="C235" s="95" t="s">
        <v>1859</v>
      </c>
      <c r="D235" s="13">
        <f t="shared" si="9"/>
        <v>747740.59</v>
      </c>
      <c r="E235" s="13">
        <v>628558.82999999996</v>
      </c>
      <c r="F235" s="13">
        <v>119181.76000000001</v>
      </c>
      <c r="G235" s="13">
        <v>565702.94699999993</v>
      </c>
      <c r="H235" s="13">
        <f t="shared" si="10"/>
        <v>141425.73674999998</v>
      </c>
      <c r="I235" s="13">
        <f t="shared" si="11"/>
        <v>424277.21024999995</v>
      </c>
    </row>
    <row r="236" spans="1:9" s="96" customFormat="1" ht="14.5" x14ac:dyDescent="0.35">
      <c r="A236" s="94" t="s">
        <v>534</v>
      </c>
      <c r="B236" s="94" t="s">
        <v>1860</v>
      </c>
      <c r="C236" s="95" t="s">
        <v>1861</v>
      </c>
      <c r="D236" s="13">
        <f t="shared" si="9"/>
        <v>1408953.6</v>
      </c>
      <c r="E236" s="13">
        <v>1010570.2</v>
      </c>
      <c r="F236" s="13">
        <v>398383.40000000014</v>
      </c>
      <c r="G236" s="13">
        <v>66293.16</v>
      </c>
      <c r="H236" s="13">
        <f t="shared" si="10"/>
        <v>16573.29</v>
      </c>
      <c r="I236" s="13">
        <f t="shared" si="11"/>
        <v>49719.87</v>
      </c>
    </row>
    <row r="237" spans="1:9" s="96" customFormat="1" ht="26" x14ac:dyDescent="0.35">
      <c r="A237" s="94" t="s">
        <v>1774</v>
      </c>
      <c r="B237" s="94" t="s">
        <v>1862</v>
      </c>
      <c r="C237" s="95" t="s">
        <v>1863</v>
      </c>
      <c r="D237" s="13">
        <f t="shared" si="9"/>
        <v>1471146.44</v>
      </c>
      <c r="E237" s="13">
        <v>1471146.44</v>
      </c>
      <c r="F237" s="13">
        <v>0</v>
      </c>
      <c r="G237" s="13">
        <v>1324031.7960000001</v>
      </c>
      <c r="H237" s="13">
        <f t="shared" si="10"/>
        <v>331007.94900000002</v>
      </c>
      <c r="I237" s="13">
        <f t="shared" si="11"/>
        <v>993023.84700000007</v>
      </c>
    </row>
    <row r="238" spans="1:9" s="96" customFormat="1" ht="26" x14ac:dyDescent="0.35">
      <c r="A238" s="94" t="s">
        <v>1864</v>
      </c>
      <c r="B238" s="94" t="s">
        <v>1865</v>
      </c>
      <c r="C238" s="95" t="s">
        <v>1866</v>
      </c>
      <c r="D238" s="13">
        <f t="shared" si="9"/>
        <v>694994.65</v>
      </c>
      <c r="E238" s="13">
        <v>555230.06000000006</v>
      </c>
      <c r="F238" s="13">
        <v>139764.58999999997</v>
      </c>
      <c r="G238" s="13">
        <v>46067.17</v>
      </c>
      <c r="H238" s="13">
        <f t="shared" si="10"/>
        <v>11516.7925</v>
      </c>
      <c r="I238" s="13">
        <f t="shared" si="11"/>
        <v>34550.377500000002</v>
      </c>
    </row>
    <row r="239" spans="1:9" s="96" customFormat="1" ht="26" x14ac:dyDescent="0.35">
      <c r="A239" s="94" t="s">
        <v>1867</v>
      </c>
      <c r="B239" s="94" t="s">
        <v>1868</v>
      </c>
      <c r="C239" s="95" t="s">
        <v>1869</v>
      </c>
      <c r="D239" s="13">
        <f t="shared" si="9"/>
        <v>651674.06000000006</v>
      </c>
      <c r="E239" s="13">
        <v>188662.83</v>
      </c>
      <c r="F239" s="13">
        <v>463011.2300000001</v>
      </c>
      <c r="G239" s="13">
        <v>132935.75</v>
      </c>
      <c r="H239" s="13">
        <f t="shared" si="10"/>
        <v>33233.9375</v>
      </c>
      <c r="I239" s="13">
        <f t="shared" si="11"/>
        <v>99701.8125</v>
      </c>
    </row>
    <row r="240" spans="1:9" s="96" customFormat="1" ht="14.5" x14ac:dyDescent="0.35">
      <c r="A240" s="94" t="s">
        <v>1870</v>
      </c>
      <c r="B240" s="94" t="s">
        <v>1871</v>
      </c>
      <c r="C240" s="95" t="s">
        <v>1872</v>
      </c>
      <c r="D240" s="13">
        <f t="shared" si="9"/>
        <v>857439.31</v>
      </c>
      <c r="E240" s="13">
        <v>793581.23</v>
      </c>
      <c r="F240" s="13">
        <v>63858.080000000075</v>
      </c>
      <c r="G240" s="13">
        <v>128774.04</v>
      </c>
      <c r="H240" s="13">
        <f t="shared" si="10"/>
        <v>32193.51</v>
      </c>
      <c r="I240" s="13">
        <f t="shared" si="11"/>
        <v>96580.53</v>
      </c>
    </row>
    <row r="241" spans="1:9" s="96" customFormat="1" ht="26" x14ac:dyDescent="0.35">
      <c r="A241" s="94" t="s">
        <v>327</v>
      </c>
      <c r="B241" s="94" t="s">
        <v>1873</v>
      </c>
      <c r="C241" s="95" t="s">
        <v>1874</v>
      </c>
      <c r="D241" s="13">
        <f t="shared" si="9"/>
        <v>826164.26</v>
      </c>
      <c r="E241" s="13">
        <v>585960.1</v>
      </c>
      <c r="F241" s="13">
        <v>240204.16000000003</v>
      </c>
      <c r="G241" s="13">
        <v>32914.81</v>
      </c>
      <c r="H241" s="13">
        <f t="shared" si="10"/>
        <v>8228.7024999999994</v>
      </c>
      <c r="I241" s="13">
        <f t="shared" si="11"/>
        <v>24686.107499999998</v>
      </c>
    </row>
    <row r="242" spans="1:9" s="96" customFormat="1" ht="26" x14ac:dyDescent="0.35">
      <c r="A242" s="94" t="s">
        <v>1857</v>
      </c>
      <c r="B242" s="94" t="s">
        <v>1858</v>
      </c>
      <c r="C242" s="95" t="s">
        <v>1859</v>
      </c>
      <c r="D242" s="13">
        <f t="shared" si="9"/>
        <v>747740.59</v>
      </c>
      <c r="E242" s="13">
        <v>119181.75999999999</v>
      </c>
      <c r="F242" s="13">
        <v>628558.82999999996</v>
      </c>
      <c r="G242" s="13">
        <v>107263.584</v>
      </c>
      <c r="H242" s="13">
        <f t="shared" si="10"/>
        <v>26815.896000000001</v>
      </c>
      <c r="I242" s="13">
        <f t="shared" si="11"/>
        <v>80447.687999999995</v>
      </c>
    </row>
    <row r="243" spans="1:9" s="96" customFormat="1" ht="39" x14ac:dyDescent="0.35">
      <c r="A243" s="94" t="s">
        <v>1875</v>
      </c>
      <c r="B243" s="94" t="s">
        <v>1876</v>
      </c>
      <c r="C243" s="95" t="s">
        <v>1877</v>
      </c>
      <c r="D243" s="13">
        <f t="shared" si="9"/>
        <v>1348197.05</v>
      </c>
      <c r="E243" s="13">
        <v>224962.22</v>
      </c>
      <c r="F243" s="13">
        <v>1123234.83</v>
      </c>
      <c r="G243" s="13">
        <v>1815.26</v>
      </c>
      <c r="H243" s="13">
        <f t="shared" si="10"/>
        <v>453.815</v>
      </c>
      <c r="I243" s="13">
        <f t="shared" si="11"/>
        <v>1361.4449999999999</v>
      </c>
    </row>
    <row r="244" spans="1:9" s="96" customFormat="1" ht="14.5" x14ac:dyDescent="0.35">
      <c r="A244" s="94" t="s">
        <v>534</v>
      </c>
      <c r="B244" s="94" t="s">
        <v>1860</v>
      </c>
      <c r="C244" s="95" t="s">
        <v>1861</v>
      </c>
      <c r="D244" s="13">
        <f t="shared" si="9"/>
        <v>1408953.6</v>
      </c>
      <c r="E244" s="13">
        <v>199148.08</v>
      </c>
      <c r="F244" s="13">
        <v>1209805.52</v>
      </c>
      <c r="G244" s="13">
        <v>3531.36</v>
      </c>
      <c r="H244" s="13">
        <f t="shared" si="10"/>
        <v>882.84</v>
      </c>
      <c r="I244" s="13">
        <f t="shared" si="11"/>
        <v>2648.52</v>
      </c>
    </row>
    <row r="245" spans="1:9" s="96" customFormat="1" ht="26" x14ac:dyDescent="0.35">
      <c r="A245" s="94" t="s">
        <v>1867</v>
      </c>
      <c r="B245" s="94" t="s">
        <v>1868</v>
      </c>
      <c r="C245" s="95" t="s">
        <v>1869</v>
      </c>
      <c r="D245" s="13">
        <f t="shared" si="9"/>
        <v>651674.06000000006</v>
      </c>
      <c r="E245" s="13">
        <v>154105.96</v>
      </c>
      <c r="F245" s="13">
        <v>497568.10000000009</v>
      </c>
      <c r="G245" s="13">
        <v>110430.57</v>
      </c>
      <c r="H245" s="13">
        <f t="shared" si="10"/>
        <v>27607.642500000002</v>
      </c>
      <c r="I245" s="13">
        <f t="shared" si="11"/>
        <v>82822.927500000005</v>
      </c>
    </row>
    <row r="246" spans="1:9" s="96" customFormat="1" ht="14.5" x14ac:dyDescent="0.35">
      <c r="A246" s="94" t="s">
        <v>1870</v>
      </c>
      <c r="B246" s="94" t="s">
        <v>1871</v>
      </c>
      <c r="C246" s="95" t="s">
        <v>1872</v>
      </c>
      <c r="D246" s="13">
        <f t="shared" si="9"/>
        <v>857439.31</v>
      </c>
      <c r="E246" s="13">
        <v>63858.080000000002</v>
      </c>
      <c r="F246" s="13">
        <v>793581.2300000001</v>
      </c>
      <c r="G246" s="13">
        <v>171.54</v>
      </c>
      <c r="H246" s="13">
        <f t="shared" si="10"/>
        <v>42.884999999999998</v>
      </c>
      <c r="I246" s="13">
        <f t="shared" si="11"/>
        <v>128.655</v>
      </c>
    </row>
    <row r="247" spans="1:9" s="96" customFormat="1" ht="26" x14ac:dyDescent="0.35">
      <c r="A247" s="94" t="s">
        <v>327</v>
      </c>
      <c r="B247" s="94" t="s">
        <v>1873</v>
      </c>
      <c r="C247" s="95" t="s">
        <v>1874</v>
      </c>
      <c r="D247" s="13">
        <f t="shared" si="9"/>
        <v>826164.26</v>
      </c>
      <c r="E247" s="13">
        <v>179924.7</v>
      </c>
      <c r="F247" s="13">
        <v>646239.56000000006</v>
      </c>
      <c r="G247" s="13">
        <v>8393.4</v>
      </c>
      <c r="H247" s="13">
        <f t="shared" si="10"/>
        <v>2098.35</v>
      </c>
      <c r="I247" s="13">
        <f t="shared" si="11"/>
        <v>6295.0499999999993</v>
      </c>
    </row>
    <row r="248" spans="1:9" s="96" customFormat="1" ht="26" x14ac:dyDescent="0.35">
      <c r="A248" s="94" t="s">
        <v>1878</v>
      </c>
      <c r="B248" s="94" t="s">
        <v>1879</v>
      </c>
      <c r="C248" s="95" t="s">
        <v>1880</v>
      </c>
      <c r="D248" s="13">
        <f t="shared" si="9"/>
        <v>1432600</v>
      </c>
      <c r="E248" s="13">
        <v>1182551.19</v>
      </c>
      <c r="F248" s="13">
        <v>250048.81000000006</v>
      </c>
      <c r="G248" s="13">
        <v>152807.09999999998</v>
      </c>
      <c r="H248" s="13">
        <f t="shared" si="10"/>
        <v>38201.774999999994</v>
      </c>
      <c r="I248" s="13">
        <f t="shared" si="11"/>
        <v>114605.32499999998</v>
      </c>
    </row>
    <row r="249" spans="1:9" s="96" customFormat="1" ht="39" x14ac:dyDescent="0.35">
      <c r="A249" s="94" t="s">
        <v>1881</v>
      </c>
      <c r="B249" s="94" t="s">
        <v>1882</v>
      </c>
      <c r="C249" s="95" t="s">
        <v>1883</v>
      </c>
      <c r="D249" s="13">
        <f t="shared" si="9"/>
        <v>605175.53</v>
      </c>
      <c r="E249" s="13">
        <v>466504.27</v>
      </c>
      <c r="F249" s="13">
        <v>138671.26</v>
      </c>
      <c r="G249" s="13">
        <v>46004.670000000042</v>
      </c>
      <c r="H249" s="13">
        <f t="shared" si="10"/>
        <v>11501.16750000001</v>
      </c>
      <c r="I249" s="13">
        <f t="shared" si="11"/>
        <v>34503.502500000031</v>
      </c>
    </row>
    <row r="250" spans="1:9" s="96" customFormat="1" ht="26" x14ac:dyDescent="0.35">
      <c r="A250" s="94" t="s">
        <v>1884</v>
      </c>
      <c r="B250" s="94" t="s">
        <v>1885</v>
      </c>
      <c r="C250" s="95" t="s">
        <v>1886</v>
      </c>
      <c r="D250" s="13">
        <f t="shared" si="9"/>
        <v>524250</v>
      </c>
      <c r="E250" s="13">
        <v>449280.5</v>
      </c>
      <c r="F250" s="13">
        <v>74969.5</v>
      </c>
      <c r="G250" s="13">
        <v>98057.400000000023</v>
      </c>
      <c r="H250" s="13">
        <f t="shared" si="10"/>
        <v>24514.350000000006</v>
      </c>
      <c r="I250" s="13">
        <f t="shared" si="11"/>
        <v>73543.050000000017</v>
      </c>
    </row>
    <row r="251" spans="1:9" s="96" customFormat="1" ht="26" x14ac:dyDescent="0.35">
      <c r="A251" s="94" t="s">
        <v>1887</v>
      </c>
      <c r="B251" s="94" t="s">
        <v>1888</v>
      </c>
      <c r="C251" s="95" t="s">
        <v>1889</v>
      </c>
      <c r="D251" s="13">
        <f t="shared" si="9"/>
        <v>816500</v>
      </c>
      <c r="E251" s="13">
        <v>745088.36</v>
      </c>
      <c r="F251" s="13">
        <v>71411.640000000014</v>
      </c>
      <c r="G251" s="13">
        <v>448795.12</v>
      </c>
      <c r="H251" s="13">
        <f t="shared" si="10"/>
        <v>112198.78</v>
      </c>
      <c r="I251" s="13">
        <f t="shared" si="11"/>
        <v>336596.33999999997</v>
      </c>
    </row>
    <row r="252" spans="1:9" s="96" customFormat="1" ht="14.5" x14ac:dyDescent="0.35">
      <c r="A252" s="94" t="s">
        <v>1890</v>
      </c>
      <c r="B252" s="94" t="s">
        <v>1891</v>
      </c>
      <c r="C252" s="95" t="s">
        <v>1892</v>
      </c>
      <c r="D252" s="13">
        <f t="shared" si="9"/>
        <v>832194.76</v>
      </c>
      <c r="E252" s="13">
        <v>832194.76</v>
      </c>
      <c r="F252" s="13">
        <v>0</v>
      </c>
      <c r="G252" s="13">
        <v>404560.49</v>
      </c>
      <c r="H252" s="13">
        <f t="shared" si="10"/>
        <v>101140.1225</v>
      </c>
      <c r="I252" s="13">
        <f t="shared" si="11"/>
        <v>303420.36749999999</v>
      </c>
    </row>
    <row r="253" spans="1:9" s="96" customFormat="1" ht="39" x14ac:dyDescent="0.35">
      <c r="A253" s="94" t="s">
        <v>1893</v>
      </c>
      <c r="B253" s="94" t="s">
        <v>1894</v>
      </c>
      <c r="C253" s="95" t="s">
        <v>1895</v>
      </c>
      <c r="D253" s="13">
        <f t="shared" si="9"/>
        <v>634678</v>
      </c>
      <c r="E253" s="13">
        <v>601220.89</v>
      </c>
      <c r="F253" s="13">
        <v>33457.109999999986</v>
      </c>
      <c r="G253" s="13">
        <v>494913.68</v>
      </c>
      <c r="H253" s="13">
        <f t="shared" si="10"/>
        <v>123728.42</v>
      </c>
      <c r="I253" s="13">
        <f t="shared" si="11"/>
        <v>371185.26</v>
      </c>
    </row>
    <row r="254" spans="1:9" s="96" customFormat="1" ht="26" x14ac:dyDescent="0.35">
      <c r="A254" s="94" t="s">
        <v>1896</v>
      </c>
      <c r="B254" s="94" t="s">
        <v>1897</v>
      </c>
      <c r="C254" s="95" t="s">
        <v>1898</v>
      </c>
      <c r="D254" s="13">
        <f t="shared" si="9"/>
        <v>1774290.28</v>
      </c>
      <c r="E254" s="13">
        <v>1774290.28</v>
      </c>
      <c r="F254" s="13">
        <v>0</v>
      </c>
      <c r="G254" s="13">
        <v>955451.25</v>
      </c>
      <c r="H254" s="13">
        <f t="shared" si="10"/>
        <v>238862.8125</v>
      </c>
      <c r="I254" s="13">
        <f t="shared" si="11"/>
        <v>716588.4375</v>
      </c>
    </row>
    <row r="255" spans="1:9" s="96" customFormat="1" ht="26" x14ac:dyDescent="0.35">
      <c r="A255" s="94" t="s">
        <v>1899</v>
      </c>
      <c r="B255" s="94" t="s">
        <v>1900</v>
      </c>
      <c r="C255" s="95" t="s">
        <v>1901</v>
      </c>
      <c r="D255" s="13">
        <f t="shared" si="9"/>
        <v>798317.83</v>
      </c>
      <c r="E255" s="13">
        <v>798317.83</v>
      </c>
      <c r="F255" s="13">
        <v>0</v>
      </c>
      <c r="G255" s="13">
        <v>452474.11</v>
      </c>
      <c r="H255" s="13">
        <f t="shared" si="10"/>
        <v>113118.5275</v>
      </c>
      <c r="I255" s="13">
        <f t="shared" si="11"/>
        <v>339355.58250000002</v>
      </c>
    </row>
    <row r="256" spans="1:9" s="96" customFormat="1" ht="26" x14ac:dyDescent="0.35">
      <c r="A256" s="94" t="s">
        <v>1902</v>
      </c>
      <c r="B256" s="94" t="s">
        <v>1903</v>
      </c>
      <c r="C256" s="95" t="s">
        <v>1904</v>
      </c>
      <c r="D256" s="13">
        <f t="shared" si="9"/>
        <v>830000</v>
      </c>
      <c r="E256" s="13">
        <v>772236.49</v>
      </c>
      <c r="F256" s="13">
        <v>57763.510000000009</v>
      </c>
      <c r="G256" s="13">
        <v>236852.76</v>
      </c>
      <c r="H256" s="13">
        <f t="shared" si="10"/>
        <v>59213.19</v>
      </c>
      <c r="I256" s="13">
        <f t="shared" si="11"/>
        <v>177639.57</v>
      </c>
    </row>
    <row r="257" spans="1:9" s="96" customFormat="1" ht="39" x14ac:dyDescent="0.35">
      <c r="A257" s="94" t="s">
        <v>1905</v>
      </c>
      <c r="B257" s="94" t="s">
        <v>1906</v>
      </c>
      <c r="C257" s="95" t="s">
        <v>1907</v>
      </c>
      <c r="D257" s="13">
        <f t="shared" si="9"/>
        <v>745075.43</v>
      </c>
      <c r="E257" s="13">
        <v>672721.5</v>
      </c>
      <c r="F257" s="13">
        <v>72353.930000000051</v>
      </c>
      <c r="G257" s="13">
        <v>34056.439999999944</v>
      </c>
      <c r="H257" s="13">
        <f t="shared" si="10"/>
        <v>8514.109999999986</v>
      </c>
      <c r="I257" s="13">
        <f t="shared" si="11"/>
        <v>25542.329999999958</v>
      </c>
    </row>
    <row r="258" spans="1:9" s="96" customFormat="1" ht="14.5" x14ac:dyDescent="0.35">
      <c r="A258" s="94" t="s">
        <v>1908</v>
      </c>
      <c r="B258" s="94" t="s">
        <v>1909</v>
      </c>
      <c r="C258" s="95" t="s">
        <v>1910</v>
      </c>
      <c r="D258" s="13">
        <f t="shared" si="9"/>
        <v>1040930.69</v>
      </c>
      <c r="E258" s="13">
        <v>920504.73</v>
      </c>
      <c r="F258" s="13">
        <v>120425.95999999996</v>
      </c>
      <c r="G258" s="13">
        <v>84594.689999999944</v>
      </c>
      <c r="H258" s="13">
        <f t="shared" si="10"/>
        <v>21148.672499999986</v>
      </c>
      <c r="I258" s="13">
        <f t="shared" si="11"/>
        <v>63446.017499999958</v>
      </c>
    </row>
    <row r="259" spans="1:9" s="96" customFormat="1" ht="39" x14ac:dyDescent="0.35">
      <c r="A259" s="94" t="s">
        <v>1911</v>
      </c>
      <c r="B259" s="94" t="s">
        <v>1912</v>
      </c>
      <c r="C259" s="95" t="s">
        <v>1913</v>
      </c>
      <c r="D259" s="13">
        <f t="shared" si="9"/>
        <v>1671802.73</v>
      </c>
      <c r="E259" s="13">
        <v>958280.82</v>
      </c>
      <c r="F259" s="13">
        <v>713521.91</v>
      </c>
      <c r="G259" s="13">
        <v>366189.86</v>
      </c>
      <c r="H259" s="13">
        <f t="shared" si="10"/>
        <v>91547.464999999997</v>
      </c>
      <c r="I259" s="13">
        <f t="shared" si="11"/>
        <v>274642.39500000002</v>
      </c>
    </row>
    <row r="260" spans="1:9" s="96" customFormat="1" ht="14.5" x14ac:dyDescent="0.35">
      <c r="A260" s="94" t="s">
        <v>1914</v>
      </c>
      <c r="B260" s="94" t="s">
        <v>1915</v>
      </c>
      <c r="C260" s="95" t="s">
        <v>1916</v>
      </c>
      <c r="D260" s="13">
        <f t="shared" si="9"/>
        <v>1220000</v>
      </c>
      <c r="E260" s="13">
        <v>1220000</v>
      </c>
      <c r="F260" s="13">
        <v>0</v>
      </c>
      <c r="G260" s="13">
        <v>195205.93000000005</v>
      </c>
      <c r="H260" s="13">
        <f t="shared" si="10"/>
        <v>48801.482500000013</v>
      </c>
      <c r="I260" s="13">
        <f t="shared" si="11"/>
        <v>146404.44750000004</v>
      </c>
    </row>
    <row r="261" spans="1:9" s="96" customFormat="1" ht="26" x14ac:dyDescent="0.35">
      <c r="A261" s="94" t="s">
        <v>1917</v>
      </c>
      <c r="B261" s="94" t="s">
        <v>1918</v>
      </c>
      <c r="C261" s="95" t="s">
        <v>1919</v>
      </c>
      <c r="D261" s="13">
        <f t="shared" ref="D261:D324" si="12">E261+F261</f>
        <v>1834543.83</v>
      </c>
      <c r="E261" s="13">
        <v>1834543.83</v>
      </c>
      <c r="F261" s="13">
        <v>0</v>
      </c>
      <c r="G261" s="13">
        <v>1725414.6500000001</v>
      </c>
      <c r="H261" s="13">
        <f t="shared" ref="H261:H324" si="13">G261*0.25</f>
        <v>431353.66250000003</v>
      </c>
      <c r="I261" s="13">
        <f t="shared" ref="I261:I324" si="14">G261*0.75</f>
        <v>1294060.9875</v>
      </c>
    </row>
    <row r="262" spans="1:9" s="96" customFormat="1" ht="26" x14ac:dyDescent="0.35">
      <c r="A262" s="94" t="s">
        <v>1920</v>
      </c>
      <c r="B262" s="94" t="s">
        <v>1921</v>
      </c>
      <c r="C262" s="95" t="s">
        <v>1901</v>
      </c>
      <c r="D262" s="13">
        <f t="shared" si="12"/>
        <v>585006.38</v>
      </c>
      <c r="E262" s="13">
        <v>470909.38</v>
      </c>
      <c r="F262" s="13">
        <v>114097</v>
      </c>
      <c r="G262" s="13">
        <v>67665</v>
      </c>
      <c r="H262" s="13">
        <f t="shared" si="13"/>
        <v>16916.25</v>
      </c>
      <c r="I262" s="13">
        <f t="shared" si="14"/>
        <v>50748.75</v>
      </c>
    </row>
    <row r="263" spans="1:9" s="96" customFormat="1" ht="26" x14ac:dyDescent="0.35">
      <c r="A263" s="94" t="s">
        <v>1922</v>
      </c>
      <c r="B263" s="94" t="s">
        <v>1923</v>
      </c>
      <c r="C263" s="95" t="s">
        <v>1924</v>
      </c>
      <c r="D263" s="13">
        <f t="shared" si="12"/>
        <v>1130819.83</v>
      </c>
      <c r="E263" s="13">
        <v>1046549.93</v>
      </c>
      <c r="F263" s="13">
        <v>84269.900000000023</v>
      </c>
      <c r="G263" s="13">
        <v>732336.88000000012</v>
      </c>
      <c r="H263" s="13">
        <f t="shared" si="13"/>
        <v>183084.22000000003</v>
      </c>
      <c r="I263" s="13">
        <f t="shared" si="14"/>
        <v>549252.66000000015</v>
      </c>
    </row>
    <row r="264" spans="1:9" s="96" customFormat="1" ht="26" x14ac:dyDescent="0.35">
      <c r="A264" s="94" t="s">
        <v>1925</v>
      </c>
      <c r="B264" s="94" t="s">
        <v>1926</v>
      </c>
      <c r="C264" s="95" t="s">
        <v>1927</v>
      </c>
      <c r="D264" s="13">
        <f t="shared" si="12"/>
        <v>820253.18</v>
      </c>
      <c r="E264" s="13">
        <v>820253.18</v>
      </c>
      <c r="F264" s="13">
        <v>0</v>
      </c>
      <c r="G264" s="13">
        <v>810548.72000000009</v>
      </c>
      <c r="H264" s="13">
        <f t="shared" si="13"/>
        <v>202637.18000000002</v>
      </c>
      <c r="I264" s="13">
        <f t="shared" si="14"/>
        <v>607911.54</v>
      </c>
    </row>
    <row r="265" spans="1:9" s="96" customFormat="1" ht="26" x14ac:dyDescent="0.35">
      <c r="A265" s="94" t="s">
        <v>1928</v>
      </c>
      <c r="B265" s="94" t="s">
        <v>1929</v>
      </c>
      <c r="C265" s="95" t="s">
        <v>1930</v>
      </c>
      <c r="D265" s="13">
        <f t="shared" si="12"/>
        <v>408099.13</v>
      </c>
      <c r="E265" s="13">
        <v>402889.52</v>
      </c>
      <c r="F265" s="13">
        <v>5209.609999999986</v>
      </c>
      <c r="G265" s="13">
        <v>157664.23000000001</v>
      </c>
      <c r="H265" s="13">
        <f t="shared" si="13"/>
        <v>39416.057500000003</v>
      </c>
      <c r="I265" s="13">
        <f t="shared" si="14"/>
        <v>118248.17250000002</v>
      </c>
    </row>
    <row r="266" spans="1:9" s="96" customFormat="1" ht="26" x14ac:dyDescent="0.35">
      <c r="A266" s="94" t="s">
        <v>1931</v>
      </c>
      <c r="B266" s="94" t="s">
        <v>1932</v>
      </c>
      <c r="C266" s="95" t="s">
        <v>1933</v>
      </c>
      <c r="D266" s="13">
        <f t="shared" si="12"/>
        <v>1423437.99</v>
      </c>
      <c r="E266" s="13">
        <v>1423437.99</v>
      </c>
      <c r="F266" s="13">
        <v>0</v>
      </c>
      <c r="G266" s="13">
        <v>1281094.1910000001</v>
      </c>
      <c r="H266" s="13">
        <f t="shared" si="13"/>
        <v>320273.54775000003</v>
      </c>
      <c r="I266" s="13">
        <f t="shared" si="14"/>
        <v>960820.64325000008</v>
      </c>
    </row>
    <row r="267" spans="1:9" s="96" customFormat="1" ht="26" x14ac:dyDescent="0.35">
      <c r="A267" s="94" t="s">
        <v>1934</v>
      </c>
      <c r="B267" s="94" t="s">
        <v>1935</v>
      </c>
      <c r="C267" s="95" t="s">
        <v>1936</v>
      </c>
      <c r="D267" s="13">
        <f t="shared" si="12"/>
        <v>1267713.18</v>
      </c>
      <c r="E267" s="13">
        <v>1267713.18</v>
      </c>
      <c r="F267" s="13">
        <v>0</v>
      </c>
      <c r="G267" s="13">
        <v>557703.86999999988</v>
      </c>
      <c r="H267" s="13">
        <f t="shared" si="13"/>
        <v>139425.96749999997</v>
      </c>
      <c r="I267" s="13">
        <f t="shared" si="14"/>
        <v>418277.90249999991</v>
      </c>
    </row>
    <row r="268" spans="1:9" s="96" customFormat="1" ht="26" x14ac:dyDescent="0.35">
      <c r="A268" s="94" t="s">
        <v>1937</v>
      </c>
      <c r="B268" s="94" t="s">
        <v>1938</v>
      </c>
      <c r="C268" s="95" t="s">
        <v>1939</v>
      </c>
      <c r="D268" s="13">
        <f t="shared" si="12"/>
        <v>661925.21</v>
      </c>
      <c r="E268" s="13">
        <v>661925.21</v>
      </c>
      <c r="F268" s="13">
        <v>0</v>
      </c>
      <c r="G268" s="13">
        <v>119847.42999999993</v>
      </c>
      <c r="H268" s="13">
        <f t="shared" si="13"/>
        <v>29961.857499999984</v>
      </c>
      <c r="I268" s="13">
        <f t="shared" si="14"/>
        <v>89885.572499999951</v>
      </c>
    </row>
    <row r="269" spans="1:9" s="96" customFormat="1" ht="39" x14ac:dyDescent="0.35">
      <c r="A269" s="94" t="s">
        <v>1940</v>
      </c>
      <c r="B269" s="94" t="s">
        <v>1941</v>
      </c>
      <c r="C269" s="95" t="s">
        <v>1942</v>
      </c>
      <c r="D269" s="13">
        <f t="shared" si="12"/>
        <v>304000</v>
      </c>
      <c r="E269" s="13">
        <v>211683.22</v>
      </c>
      <c r="F269" s="13">
        <v>92316.78</v>
      </c>
      <c r="G269" s="13">
        <v>10.980000000010477</v>
      </c>
      <c r="H269" s="13">
        <f t="shared" si="13"/>
        <v>2.7450000000026193</v>
      </c>
      <c r="I269" s="13">
        <f t="shared" si="14"/>
        <v>8.235000000007858</v>
      </c>
    </row>
    <row r="270" spans="1:9" s="96" customFormat="1" ht="39" x14ac:dyDescent="0.35">
      <c r="A270" s="94" t="s">
        <v>1943</v>
      </c>
      <c r="B270" s="94" t="s">
        <v>1944</v>
      </c>
      <c r="C270" s="95" t="s">
        <v>1945</v>
      </c>
      <c r="D270" s="13">
        <f t="shared" si="12"/>
        <v>442538.65</v>
      </c>
      <c r="E270" s="13">
        <v>428758.19</v>
      </c>
      <c r="F270" s="13">
        <v>13780.460000000021</v>
      </c>
      <c r="G270" s="13">
        <v>50047.580000000016</v>
      </c>
      <c r="H270" s="13">
        <f t="shared" si="13"/>
        <v>12511.895000000004</v>
      </c>
      <c r="I270" s="13">
        <f t="shared" si="14"/>
        <v>37535.685000000012</v>
      </c>
    </row>
    <row r="271" spans="1:9" s="96" customFormat="1" ht="14.5" x14ac:dyDescent="0.35">
      <c r="A271" s="94" t="s">
        <v>1946</v>
      </c>
      <c r="B271" s="94" t="s">
        <v>1947</v>
      </c>
      <c r="C271" s="95" t="s">
        <v>1948</v>
      </c>
      <c r="D271" s="13">
        <f t="shared" si="12"/>
        <v>608309.1</v>
      </c>
      <c r="E271" s="13">
        <v>563075.09</v>
      </c>
      <c r="F271" s="13">
        <v>45234.010000000009</v>
      </c>
      <c r="G271" s="13">
        <v>1971.5699999999488</v>
      </c>
      <c r="H271" s="13">
        <f t="shared" si="13"/>
        <v>492.89249999998719</v>
      </c>
      <c r="I271" s="13">
        <f t="shared" si="14"/>
        <v>1478.6774999999616</v>
      </c>
    </row>
    <row r="272" spans="1:9" s="96" customFormat="1" ht="14.5" x14ac:dyDescent="0.35">
      <c r="A272" s="94" t="s">
        <v>1949</v>
      </c>
      <c r="B272" s="94" t="s">
        <v>1950</v>
      </c>
      <c r="C272" s="95" t="s">
        <v>1951</v>
      </c>
      <c r="D272" s="13">
        <f t="shared" si="12"/>
        <v>1245622.19</v>
      </c>
      <c r="E272" s="13">
        <v>1212457.25</v>
      </c>
      <c r="F272" s="13">
        <v>33164.939999999944</v>
      </c>
      <c r="G272" s="13">
        <v>403489.65</v>
      </c>
      <c r="H272" s="13">
        <f t="shared" si="13"/>
        <v>100872.41250000001</v>
      </c>
      <c r="I272" s="13">
        <f t="shared" si="14"/>
        <v>302617.23750000005</v>
      </c>
    </row>
    <row r="273" spans="1:9" s="96" customFormat="1" ht="14.5" x14ac:dyDescent="0.35">
      <c r="A273" s="94" t="s">
        <v>1952</v>
      </c>
      <c r="B273" s="94" t="s">
        <v>1953</v>
      </c>
      <c r="C273" s="95" t="s">
        <v>1954</v>
      </c>
      <c r="D273" s="13">
        <f t="shared" si="12"/>
        <v>2528783.4700000002</v>
      </c>
      <c r="E273" s="13">
        <v>2381660.58</v>
      </c>
      <c r="F273" s="13">
        <v>147122.89000000013</v>
      </c>
      <c r="G273" s="13">
        <v>1143993.6200000001</v>
      </c>
      <c r="H273" s="13">
        <f t="shared" si="13"/>
        <v>285998.40500000003</v>
      </c>
      <c r="I273" s="13">
        <f t="shared" si="14"/>
        <v>857995.21500000008</v>
      </c>
    </row>
    <row r="274" spans="1:9" s="96" customFormat="1" ht="26" x14ac:dyDescent="0.35">
      <c r="A274" s="94" t="s">
        <v>1955</v>
      </c>
      <c r="B274" s="94" t="s">
        <v>1956</v>
      </c>
      <c r="C274" s="95" t="s">
        <v>1924</v>
      </c>
      <c r="D274" s="13">
        <f t="shared" si="12"/>
        <v>2742658.31</v>
      </c>
      <c r="E274" s="13">
        <v>2560645.87</v>
      </c>
      <c r="F274" s="13">
        <v>182012.43999999994</v>
      </c>
      <c r="G274" s="13">
        <v>1618464.9700000002</v>
      </c>
      <c r="H274" s="13">
        <f t="shared" si="13"/>
        <v>404616.24250000005</v>
      </c>
      <c r="I274" s="13">
        <f t="shared" si="14"/>
        <v>1213848.7275</v>
      </c>
    </row>
    <row r="275" spans="1:9" s="96" customFormat="1" ht="26" x14ac:dyDescent="0.35">
      <c r="A275" s="94" t="s">
        <v>1957</v>
      </c>
      <c r="B275" s="94" t="s">
        <v>1958</v>
      </c>
      <c r="C275" s="95" t="s">
        <v>1959</v>
      </c>
      <c r="D275" s="13">
        <f t="shared" si="12"/>
        <v>1201657.95</v>
      </c>
      <c r="E275" s="13">
        <v>1123252.05</v>
      </c>
      <c r="F275" s="13">
        <v>78405.899999999907</v>
      </c>
      <c r="G275" s="13">
        <v>9142.4200000001583</v>
      </c>
      <c r="H275" s="13">
        <f t="shared" si="13"/>
        <v>2285.6050000000396</v>
      </c>
      <c r="I275" s="13">
        <f t="shared" si="14"/>
        <v>6856.8150000001187</v>
      </c>
    </row>
    <row r="276" spans="1:9" s="96" customFormat="1" ht="14.5" x14ac:dyDescent="0.35">
      <c r="A276" s="94" t="s">
        <v>1960</v>
      </c>
      <c r="B276" s="94" t="s">
        <v>1961</v>
      </c>
      <c r="C276" s="95" t="s">
        <v>1962</v>
      </c>
      <c r="D276" s="13">
        <f t="shared" si="12"/>
        <v>499022.25</v>
      </c>
      <c r="E276" s="13">
        <v>353015.51</v>
      </c>
      <c r="F276" s="13">
        <v>146006.74</v>
      </c>
      <c r="G276" s="13">
        <v>4852.890000000014</v>
      </c>
      <c r="H276" s="13">
        <f t="shared" si="13"/>
        <v>1213.2225000000035</v>
      </c>
      <c r="I276" s="13">
        <f t="shared" si="14"/>
        <v>3639.6675000000105</v>
      </c>
    </row>
    <row r="277" spans="1:9" s="96" customFormat="1" ht="26" x14ac:dyDescent="0.35">
      <c r="A277" s="94" t="s">
        <v>1963</v>
      </c>
      <c r="B277" s="94" t="s">
        <v>1964</v>
      </c>
      <c r="C277" s="95" t="s">
        <v>1965</v>
      </c>
      <c r="D277" s="13">
        <f t="shared" si="12"/>
        <v>926102.47</v>
      </c>
      <c r="E277" s="13">
        <v>926102.47</v>
      </c>
      <c r="F277" s="13">
        <v>0</v>
      </c>
      <c r="G277" s="13">
        <v>833492.223</v>
      </c>
      <c r="H277" s="13">
        <f t="shared" si="13"/>
        <v>208373.05575</v>
      </c>
      <c r="I277" s="13">
        <f t="shared" si="14"/>
        <v>625119.16724999994</v>
      </c>
    </row>
    <row r="278" spans="1:9" s="96" customFormat="1" ht="14.5" x14ac:dyDescent="0.35">
      <c r="A278" s="94" t="s">
        <v>1966</v>
      </c>
      <c r="B278" s="94" t="s">
        <v>1967</v>
      </c>
      <c r="C278" s="95" t="s">
        <v>1968</v>
      </c>
      <c r="D278" s="13">
        <f t="shared" si="12"/>
        <v>796616.48</v>
      </c>
      <c r="E278" s="13">
        <v>796616.48</v>
      </c>
      <c r="F278" s="13">
        <v>0</v>
      </c>
      <c r="G278" s="13">
        <v>716954.83200000005</v>
      </c>
      <c r="H278" s="13">
        <f t="shared" si="13"/>
        <v>179238.70800000001</v>
      </c>
      <c r="I278" s="13">
        <f t="shared" si="14"/>
        <v>537716.12400000007</v>
      </c>
    </row>
    <row r="279" spans="1:9" s="96" customFormat="1" ht="26" x14ac:dyDescent="0.35">
      <c r="A279" s="94" t="s">
        <v>1969</v>
      </c>
      <c r="B279" s="94" t="s">
        <v>1970</v>
      </c>
      <c r="C279" s="95" t="s">
        <v>1971</v>
      </c>
      <c r="D279" s="13">
        <f t="shared" si="12"/>
        <v>3592620.46</v>
      </c>
      <c r="E279" s="13">
        <v>3240699.4</v>
      </c>
      <c r="F279" s="13">
        <v>351921.06000000006</v>
      </c>
      <c r="G279" s="13">
        <v>9100</v>
      </c>
      <c r="H279" s="13">
        <f t="shared" si="13"/>
        <v>2275</v>
      </c>
      <c r="I279" s="13">
        <f t="shared" si="14"/>
        <v>6825</v>
      </c>
    </row>
    <row r="280" spans="1:9" s="96" customFormat="1" ht="14.5" x14ac:dyDescent="0.35">
      <c r="A280" s="94" t="s">
        <v>1972</v>
      </c>
      <c r="B280" s="94" t="s">
        <v>1973</v>
      </c>
      <c r="C280" s="95" t="s">
        <v>1974</v>
      </c>
      <c r="D280" s="13">
        <f t="shared" si="12"/>
        <v>1145338.98</v>
      </c>
      <c r="E280" s="13">
        <v>1084783.6200000001</v>
      </c>
      <c r="F280" s="13">
        <v>60555.35999999987</v>
      </c>
      <c r="G280" s="13">
        <v>366518.81000000006</v>
      </c>
      <c r="H280" s="13">
        <f t="shared" si="13"/>
        <v>91629.702500000014</v>
      </c>
      <c r="I280" s="13">
        <f t="shared" si="14"/>
        <v>274889.10750000004</v>
      </c>
    </row>
    <row r="281" spans="1:9" s="96" customFormat="1" ht="26" x14ac:dyDescent="0.35">
      <c r="A281" s="94" t="s">
        <v>1975</v>
      </c>
      <c r="B281" s="94" t="s">
        <v>1976</v>
      </c>
      <c r="C281" s="95" t="s">
        <v>1977</v>
      </c>
      <c r="D281" s="13">
        <f t="shared" si="12"/>
        <v>487938.61</v>
      </c>
      <c r="E281" s="13">
        <v>294990.03000000003</v>
      </c>
      <c r="F281" s="13">
        <v>192948.57999999996</v>
      </c>
      <c r="G281" s="13">
        <v>162090.93000000002</v>
      </c>
      <c r="H281" s="13">
        <f t="shared" si="13"/>
        <v>40522.732500000006</v>
      </c>
      <c r="I281" s="13">
        <f t="shared" si="14"/>
        <v>121568.19750000001</v>
      </c>
    </row>
    <row r="282" spans="1:9" s="96" customFormat="1" ht="14.5" x14ac:dyDescent="0.35">
      <c r="A282" s="94" t="s">
        <v>1978</v>
      </c>
      <c r="B282" s="94" t="s">
        <v>1979</v>
      </c>
      <c r="C282" s="95" t="s">
        <v>1980</v>
      </c>
      <c r="D282" s="13">
        <f t="shared" si="12"/>
        <v>1192500</v>
      </c>
      <c r="E282" s="13">
        <v>1119777.57</v>
      </c>
      <c r="F282" s="13">
        <v>72722.429999999935</v>
      </c>
      <c r="G282" s="13">
        <v>146954.89000000001</v>
      </c>
      <c r="H282" s="13">
        <f t="shared" si="13"/>
        <v>36738.722500000003</v>
      </c>
      <c r="I282" s="13">
        <f t="shared" si="14"/>
        <v>110216.16750000001</v>
      </c>
    </row>
    <row r="283" spans="1:9" s="96" customFormat="1" ht="39" x14ac:dyDescent="0.35">
      <c r="A283" s="94" t="s">
        <v>1981</v>
      </c>
      <c r="B283" s="94" t="s">
        <v>1982</v>
      </c>
      <c r="C283" s="95" t="s">
        <v>1983</v>
      </c>
      <c r="D283" s="13">
        <f t="shared" si="12"/>
        <v>571205.28</v>
      </c>
      <c r="E283" s="13">
        <v>571205.28</v>
      </c>
      <c r="F283" s="13">
        <v>0</v>
      </c>
      <c r="G283" s="13">
        <v>500785.63</v>
      </c>
      <c r="H283" s="13">
        <f t="shared" si="13"/>
        <v>125196.4075</v>
      </c>
      <c r="I283" s="13">
        <f t="shared" si="14"/>
        <v>375589.22250000003</v>
      </c>
    </row>
    <row r="284" spans="1:9" s="96" customFormat="1" ht="26" x14ac:dyDescent="0.35">
      <c r="A284" s="94" t="s">
        <v>1984</v>
      </c>
      <c r="B284" s="94" t="s">
        <v>1985</v>
      </c>
      <c r="C284" s="95" t="s">
        <v>1986</v>
      </c>
      <c r="D284" s="13">
        <f t="shared" si="12"/>
        <v>988167</v>
      </c>
      <c r="E284" s="13">
        <v>988167</v>
      </c>
      <c r="F284" s="13">
        <v>0</v>
      </c>
      <c r="G284" s="13">
        <v>889350.3</v>
      </c>
      <c r="H284" s="13">
        <f t="shared" si="13"/>
        <v>222337.57500000001</v>
      </c>
      <c r="I284" s="13">
        <f t="shared" si="14"/>
        <v>667012.72500000009</v>
      </c>
    </row>
    <row r="285" spans="1:9" s="96" customFormat="1" ht="26" x14ac:dyDescent="0.35">
      <c r="A285" s="94" t="s">
        <v>1987</v>
      </c>
      <c r="B285" s="94" t="s">
        <v>1988</v>
      </c>
      <c r="C285" s="95" t="s">
        <v>1989</v>
      </c>
      <c r="D285" s="13">
        <f t="shared" si="12"/>
        <v>1575679.77</v>
      </c>
      <c r="E285" s="13">
        <v>1435109.93</v>
      </c>
      <c r="F285" s="13">
        <v>140569.84000000008</v>
      </c>
      <c r="G285" s="13">
        <v>593611.73</v>
      </c>
      <c r="H285" s="13">
        <f t="shared" si="13"/>
        <v>148402.9325</v>
      </c>
      <c r="I285" s="13">
        <f t="shared" si="14"/>
        <v>445208.79749999999</v>
      </c>
    </row>
    <row r="286" spans="1:9" s="96" customFormat="1" ht="26" x14ac:dyDescent="0.35">
      <c r="A286" s="94" t="s">
        <v>1990</v>
      </c>
      <c r="B286" s="94" t="s">
        <v>1991</v>
      </c>
      <c r="C286" s="95" t="s">
        <v>1992</v>
      </c>
      <c r="D286" s="13">
        <f t="shared" si="12"/>
        <v>189830.2</v>
      </c>
      <c r="E286" s="13">
        <v>174994.19</v>
      </c>
      <c r="F286" s="13">
        <v>14836.010000000009</v>
      </c>
      <c r="G286" s="13">
        <v>584.36999999999534</v>
      </c>
      <c r="H286" s="13">
        <f t="shared" si="13"/>
        <v>146.09249999999884</v>
      </c>
      <c r="I286" s="13">
        <f t="shared" si="14"/>
        <v>438.27749999999651</v>
      </c>
    </row>
    <row r="287" spans="1:9" s="96" customFormat="1" ht="26" x14ac:dyDescent="0.35">
      <c r="A287" s="94" t="s">
        <v>1993</v>
      </c>
      <c r="B287" s="94" t="s">
        <v>1994</v>
      </c>
      <c r="C287" s="95" t="s">
        <v>1995</v>
      </c>
      <c r="D287" s="13">
        <f t="shared" si="12"/>
        <v>730000</v>
      </c>
      <c r="E287" s="13">
        <v>713964.24</v>
      </c>
      <c r="F287" s="13">
        <v>16035.760000000009</v>
      </c>
      <c r="G287" s="13">
        <v>32918.290000000037</v>
      </c>
      <c r="H287" s="13">
        <f t="shared" si="13"/>
        <v>8229.5725000000093</v>
      </c>
      <c r="I287" s="13">
        <f t="shared" si="14"/>
        <v>24688.717500000028</v>
      </c>
    </row>
    <row r="288" spans="1:9" s="96" customFormat="1" ht="26" x14ac:dyDescent="0.35">
      <c r="A288" s="94" t="s">
        <v>1996</v>
      </c>
      <c r="B288" s="94" t="s">
        <v>1997</v>
      </c>
      <c r="C288" s="95" t="s">
        <v>1998</v>
      </c>
      <c r="D288" s="13">
        <f t="shared" si="12"/>
        <v>1515000</v>
      </c>
      <c r="E288" s="13">
        <v>1080911.71</v>
      </c>
      <c r="F288" s="13">
        <v>434088.29000000004</v>
      </c>
      <c r="G288" s="13">
        <v>36869.949999999953</v>
      </c>
      <c r="H288" s="13">
        <f t="shared" si="13"/>
        <v>9217.4874999999884</v>
      </c>
      <c r="I288" s="13">
        <f t="shared" si="14"/>
        <v>27652.462499999965</v>
      </c>
    </row>
    <row r="289" spans="1:9" s="96" customFormat="1" ht="14.5" x14ac:dyDescent="0.35">
      <c r="A289" s="94" t="s">
        <v>1999</v>
      </c>
      <c r="B289" s="94" t="s">
        <v>2000</v>
      </c>
      <c r="C289" s="95" t="s">
        <v>2001</v>
      </c>
      <c r="D289" s="13">
        <f t="shared" si="12"/>
        <v>911691.58</v>
      </c>
      <c r="E289" s="13">
        <v>911691.58</v>
      </c>
      <c r="F289" s="13">
        <v>0</v>
      </c>
      <c r="G289" s="13">
        <v>820522.42200000002</v>
      </c>
      <c r="H289" s="13">
        <f t="shared" si="13"/>
        <v>205130.60550000001</v>
      </c>
      <c r="I289" s="13">
        <f t="shared" si="14"/>
        <v>615391.81649999996</v>
      </c>
    </row>
    <row r="290" spans="1:9" s="96" customFormat="1" ht="26" x14ac:dyDescent="0.35">
      <c r="A290" s="94" t="s">
        <v>2002</v>
      </c>
      <c r="B290" s="94" t="s">
        <v>2003</v>
      </c>
      <c r="C290" s="95" t="s">
        <v>2004</v>
      </c>
      <c r="D290" s="13">
        <f t="shared" si="12"/>
        <v>2662638.63</v>
      </c>
      <c r="E290" s="13">
        <v>2662638.63</v>
      </c>
      <c r="F290" s="13">
        <v>0</v>
      </c>
      <c r="G290" s="13">
        <v>1390183.7999999998</v>
      </c>
      <c r="H290" s="13">
        <f t="shared" si="13"/>
        <v>347545.94999999995</v>
      </c>
      <c r="I290" s="13">
        <f t="shared" si="14"/>
        <v>1042637.8499999999</v>
      </c>
    </row>
    <row r="291" spans="1:9" s="96" customFormat="1" ht="14.5" x14ac:dyDescent="0.35">
      <c r="A291" s="94" t="s">
        <v>2005</v>
      </c>
      <c r="B291" s="94" t="s">
        <v>2006</v>
      </c>
      <c r="C291" s="95" t="s">
        <v>2007</v>
      </c>
      <c r="D291" s="13">
        <f t="shared" si="12"/>
        <v>911672.78</v>
      </c>
      <c r="E291" s="13">
        <v>911672.78</v>
      </c>
      <c r="F291" s="13">
        <v>0</v>
      </c>
      <c r="G291" s="13">
        <v>820505.50200000009</v>
      </c>
      <c r="H291" s="13">
        <f t="shared" si="13"/>
        <v>205126.37550000002</v>
      </c>
      <c r="I291" s="13">
        <f t="shared" si="14"/>
        <v>615379.12650000001</v>
      </c>
    </row>
    <row r="292" spans="1:9" s="96" customFormat="1" ht="14.5" x14ac:dyDescent="0.35">
      <c r="A292" s="94" t="s">
        <v>2008</v>
      </c>
      <c r="B292" s="94" t="s">
        <v>2009</v>
      </c>
      <c r="C292" s="95" t="s">
        <v>2010</v>
      </c>
      <c r="D292" s="13">
        <f t="shared" si="12"/>
        <v>3552437.16</v>
      </c>
      <c r="E292" s="13">
        <v>3447732.2</v>
      </c>
      <c r="F292" s="13">
        <v>104704.95999999996</v>
      </c>
      <c r="G292" s="13">
        <v>3102958.9800000004</v>
      </c>
      <c r="H292" s="13">
        <f t="shared" si="13"/>
        <v>775739.74500000011</v>
      </c>
      <c r="I292" s="13">
        <f t="shared" si="14"/>
        <v>2327219.2350000003</v>
      </c>
    </row>
    <row r="293" spans="1:9" s="96" customFormat="1" ht="26" x14ac:dyDescent="0.35">
      <c r="A293" s="94" t="s">
        <v>2011</v>
      </c>
      <c r="B293" s="94" t="s">
        <v>2012</v>
      </c>
      <c r="C293" s="95" t="s">
        <v>2013</v>
      </c>
      <c r="D293" s="13">
        <f t="shared" si="12"/>
        <v>2229118.02</v>
      </c>
      <c r="E293" s="13">
        <v>2082001.91</v>
      </c>
      <c r="F293" s="13">
        <v>147116.1100000001</v>
      </c>
      <c r="G293" s="13">
        <v>12089.709999999963</v>
      </c>
      <c r="H293" s="13">
        <f t="shared" si="13"/>
        <v>3022.4274999999907</v>
      </c>
      <c r="I293" s="13">
        <f t="shared" si="14"/>
        <v>9067.2824999999721</v>
      </c>
    </row>
    <row r="294" spans="1:9" s="96" customFormat="1" ht="26" x14ac:dyDescent="0.35">
      <c r="A294" s="94" t="s">
        <v>2014</v>
      </c>
      <c r="B294" s="94" t="s">
        <v>2015</v>
      </c>
      <c r="C294" s="95" t="s">
        <v>2016</v>
      </c>
      <c r="D294" s="13">
        <f t="shared" si="12"/>
        <v>1437597.73</v>
      </c>
      <c r="E294" s="13">
        <v>1394827.59</v>
      </c>
      <c r="F294" s="13">
        <v>42770.139999999898</v>
      </c>
      <c r="G294" s="13">
        <v>373027.9800000001</v>
      </c>
      <c r="H294" s="13">
        <f t="shared" si="13"/>
        <v>93256.995000000024</v>
      </c>
      <c r="I294" s="13">
        <f t="shared" si="14"/>
        <v>279770.9850000001</v>
      </c>
    </row>
    <row r="295" spans="1:9" s="96" customFormat="1" ht="14.5" x14ac:dyDescent="0.35">
      <c r="A295" s="94" t="s">
        <v>2017</v>
      </c>
      <c r="B295" s="94" t="s">
        <v>2018</v>
      </c>
      <c r="C295" s="95" t="s">
        <v>2019</v>
      </c>
      <c r="D295" s="13">
        <f t="shared" si="12"/>
        <v>811496.61</v>
      </c>
      <c r="E295" s="13">
        <v>517164.43</v>
      </c>
      <c r="F295" s="13">
        <v>294332.18</v>
      </c>
      <c r="G295" s="13">
        <v>465447.98700000002</v>
      </c>
      <c r="H295" s="13">
        <f t="shared" si="13"/>
        <v>116361.99675000001</v>
      </c>
      <c r="I295" s="13">
        <f t="shared" si="14"/>
        <v>349085.99025000003</v>
      </c>
    </row>
    <row r="296" spans="1:9" s="96" customFormat="1" ht="14.5" x14ac:dyDescent="0.35">
      <c r="A296" s="94" t="s">
        <v>2020</v>
      </c>
      <c r="B296" s="94" t="s">
        <v>2021</v>
      </c>
      <c r="C296" s="95" t="s">
        <v>2022</v>
      </c>
      <c r="D296" s="13">
        <f t="shared" si="12"/>
        <v>2494814.7400000002</v>
      </c>
      <c r="E296" s="13">
        <v>2494814.7400000002</v>
      </c>
      <c r="F296" s="13">
        <v>0</v>
      </c>
      <c r="G296" s="13">
        <v>1242501.4300000002</v>
      </c>
      <c r="H296" s="13">
        <f t="shared" si="13"/>
        <v>310625.35750000004</v>
      </c>
      <c r="I296" s="13">
        <f t="shared" si="14"/>
        <v>931876.07250000013</v>
      </c>
    </row>
    <row r="297" spans="1:9" s="96" customFormat="1" ht="26" x14ac:dyDescent="0.35">
      <c r="A297" s="94" t="s">
        <v>2023</v>
      </c>
      <c r="B297" s="94" t="s">
        <v>2024</v>
      </c>
      <c r="C297" s="95" t="s">
        <v>1959</v>
      </c>
      <c r="D297" s="13">
        <f t="shared" si="12"/>
        <v>1145359.1000000001</v>
      </c>
      <c r="E297" s="13">
        <v>928250.81</v>
      </c>
      <c r="F297" s="13">
        <v>217108.29000000004</v>
      </c>
      <c r="G297" s="13">
        <v>835425.72900000005</v>
      </c>
      <c r="H297" s="13">
        <f t="shared" si="13"/>
        <v>208856.43225000001</v>
      </c>
      <c r="I297" s="13">
        <f t="shared" si="14"/>
        <v>626569.29674999998</v>
      </c>
    </row>
    <row r="298" spans="1:9" s="96" customFormat="1" ht="26" x14ac:dyDescent="0.35">
      <c r="A298" s="94" t="s">
        <v>2025</v>
      </c>
      <c r="B298" s="94" t="s">
        <v>2026</v>
      </c>
      <c r="C298" s="95" t="s">
        <v>2027</v>
      </c>
      <c r="D298" s="13">
        <f t="shared" si="12"/>
        <v>666642.26</v>
      </c>
      <c r="E298" s="13">
        <v>604743.31999999995</v>
      </c>
      <c r="F298" s="13">
        <v>61898.940000000061</v>
      </c>
      <c r="G298" s="13">
        <v>288622.66999999993</v>
      </c>
      <c r="H298" s="13">
        <f t="shared" si="13"/>
        <v>72155.667499999981</v>
      </c>
      <c r="I298" s="13">
        <f t="shared" si="14"/>
        <v>216467.00249999994</v>
      </c>
    </row>
    <row r="299" spans="1:9" s="96" customFormat="1" ht="26" x14ac:dyDescent="0.35">
      <c r="A299" s="94" t="s">
        <v>2028</v>
      </c>
      <c r="B299" s="94" t="s">
        <v>2029</v>
      </c>
      <c r="C299" s="95" t="s">
        <v>2030</v>
      </c>
      <c r="D299" s="13">
        <f t="shared" si="12"/>
        <v>987335.12</v>
      </c>
      <c r="E299" s="13">
        <v>852655.74</v>
      </c>
      <c r="F299" s="13">
        <v>134679.38</v>
      </c>
      <c r="G299" s="13">
        <v>191954.05999999994</v>
      </c>
      <c r="H299" s="13">
        <f t="shared" si="13"/>
        <v>47988.514999999985</v>
      </c>
      <c r="I299" s="13">
        <f t="shared" si="14"/>
        <v>143965.54499999995</v>
      </c>
    </row>
    <row r="300" spans="1:9" s="96" customFormat="1" ht="14.5" x14ac:dyDescent="0.35">
      <c r="A300" s="94" t="s">
        <v>2031</v>
      </c>
      <c r="B300" s="94" t="s">
        <v>2032</v>
      </c>
      <c r="C300" s="95" t="s">
        <v>2033</v>
      </c>
      <c r="D300" s="13">
        <f t="shared" si="12"/>
        <v>1428247.34</v>
      </c>
      <c r="E300" s="13">
        <v>1428247.34</v>
      </c>
      <c r="F300" s="13">
        <v>0</v>
      </c>
      <c r="G300" s="13">
        <v>1285422.6060000001</v>
      </c>
      <c r="H300" s="13">
        <f t="shared" si="13"/>
        <v>321355.65150000004</v>
      </c>
      <c r="I300" s="13">
        <f t="shared" si="14"/>
        <v>964066.95450000011</v>
      </c>
    </row>
    <row r="301" spans="1:9" s="96" customFormat="1" ht="26" x14ac:dyDescent="0.35">
      <c r="A301" s="94" t="s">
        <v>2034</v>
      </c>
      <c r="B301" s="94" t="s">
        <v>2035</v>
      </c>
      <c r="C301" s="95" t="s">
        <v>2036</v>
      </c>
      <c r="D301" s="13">
        <f t="shared" si="12"/>
        <v>1193822.21</v>
      </c>
      <c r="E301" s="13">
        <v>1193822.21</v>
      </c>
      <c r="F301" s="13">
        <v>0</v>
      </c>
      <c r="G301" s="13">
        <v>861017.21</v>
      </c>
      <c r="H301" s="13">
        <f t="shared" si="13"/>
        <v>215254.30249999999</v>
      </c>
      <c r="I301" s="13">
        <f t="shared" si="14"/>
        <v>645762.90749999997</v>
      </c>
    </row>
    <row r="302" spans="1:9" s="96" customFormat="1" ht="26" x14ac:dyDescent="0.35">
      <c r="A302" s="94" t="s">
        <v>2037</v>
      </c>
      <c r="B302" s="94" t="s">
        <v>2038</v>
      </c>
      <c r="C302" s="95" t="s">
        <v>2039</v>
      </c>
      <c r="D302" s="13">
        <f t="shared" si="12"/>
        <v>185091.81</v>
      </c>
      <c r="E302" s="13">
        <v>179962.1</v>
      </c>
      <c r="F302" s="13">
        <v>5129.7099999999919</v>
      </c>
      <c r="G302" s="13">
        <v>98383.63</v>
      </c>
      <c r="H302" s="13">
        <f t="shared" si="13"/>
        <v>24595.907500000001</v>
      </c>
      <c r="I302" s="13">
        <f t="shared" si="14"/>
        <v>73787.722500000003</v>
      </c>
    </row>
    <row r="303" spans="1:9" s="96" customFormat="1" ht="26" x14ac:dyDescent="0.35">
      <c r="A303" s="94" t="s">
        <v>2040</v>
      </c>
      <c r="B303" s="94" t="s">
        <v>2041</v>
      </c>
      <c r="C303" s="95" t="s">
        <v>2042</v>
      </c>
      <c r="D303" s="13">
        <f t="shared" si="12"/>
        <v>944898.33</v>
      </c>
      <c r="E303" s="13">
        <v>944898.33</v>
      </c>
      <c r="F303" s="13">
        <v>0</v>
      </c>
      <c r="G303" s="13">
        <v>850408.49699999997</v>
      </c>
      <c r="H303" s="13">
        <f t="shared" si="13"/>
        <v>212602.12424999999</v>
      </c>
      <c r="I303" s="13">
        <f t="shared" si="14"/>
        <v>637806.37274999998</v>
      </c>
    </row>
    <row r="304" spans="1:9" s="96" customFormat="1" ht="14.5" x14ac:dyDescent="0.35">
      <c r="A304" s="94" t="s">
        <v>1812</v>
      </c>
      <c r="B304" s="94" t="s">
        <v>2043</v>
      </c>
      <c r="C304" s="95" t="s">
        <v>2044</v>
      </c>
      <c r="D304" s="13">
        <f t="shared" si="12"/>
        <v>659582.98</v>
      </c>
      <c r="E304" s="13">
        <v>659582.98</v>
      </c>
      <c r="F304" s="13">
        <v>0</v>
      </c>
      <c r="G304" s="13">
        <v>108175.41000000003</v>
      </c>
      <c r="H304" s="13">
        <f t="shared" si="13"/>
        <v>27043.852500000008</v>
      </c>
      <c r="I304" s="13">
        <f t="shared" si="14"/>
        <v>81131.557500000024</v>
      </c>
    </row>
    <row r="305" spans="1:9" s="96" customFormat="1" ht="14.5" x14ac:dyDescent="0.35">
      <c r="A305" s="94" t="s">
        <v>2045</v>
      </c>
      <c r="B305" s="94" t="s">
        <v>2046</v>
      </c>
      <c r="C305" s="95" t="s">
        <v>2047</v>
      </c>
      <c r="D305" s="13">
        <f t="shared" si="12"/>
        <v>194478.97</v>
      </c>
      <c r="E305" s="13">
        <v>188634</v>
      </c>
      <c r="F305" s="13">
        <v>5844.9700000000012</v>
      </c>
      <c r="G305" s="13">
        <v>9781.2000000000116</v>
      </c>
      <c r="H305" s="13">
        <f t="shared" si="13"/>
        <v>2445.3000000000029</v>
      </c>
      <c r="I305" s="13">
        <f t="shared" si="14"/>
        <v>7335.9000000000087</v>
      </c>
    </row>
    <row r="306" spans="1:9" s="96" customFormat="1" ht="26" x14ac:dyDescent="0.35">
      <c r="A306" s="94" t="s">
        <v>2048</v>
      </c>
      <c r="B306" s="94" t="s">
        <v>2049</v>
      </c>
      <c r="C306" s="95" t="s">
        <v>2050</v>
      </c>
      <c r="D306" s="13">
        <f t="shared" si="12"/>
        <v>977712.07</v>
      </c>
      <c r="E306" s="13">
        <v>977712.07</v>
      </c>
      <c r="F306" s="13">
        <v>0</v>
      </c>
      <c r="G306" s="13">
        <v>66207.12</v>
      </c>
      <c r="H306" s="13">
        <f t="shared" si="13"/>
        <v>16551.78</v>
      </c>
      <c r="I306" s="13">
        <f t="shared" si="14"/>
        <v>49655.34</v>
      </c>
    </row>
    <row r="307" spans="1:9" s="96" customFormat="1" ht="14.5" x14ac:dyDescent="0.35">
      <c r="A307" s="94" t="s">
        <v>2051</v>
      </c>
      <c r="B307" s="94" t="s">
        <v>2052</v>
      </c>
      <c r="C307" s="95" t="s">
        <v>2053</v>
      </c>
      <c r="D307" s="13">
        <f t="shared" si="12"/>
        <v>669722.63</v>
      </c>
      <c r="E307" s="13">
        <v>669722.63</v>
      </c>
      <c r="F307" s="13">
        <v>0</v>
      </c>
      <c r="G307" s="13">
        <v>602750.36699999997</v>
      </c>
      <c r="H307" s="13">
        <f t="shared" si="13"/>
        <v>150687.59174999999</v>
      </c>
      <c r="I307" s="13">
        <f t="shared" si="14"/>
        <v>452062.77524999995</v>
      </c>
    </row>
    <row r="308" spans="1:9" s="96" customFormat="1" ht="52" x14ac:dyDescent="0.35">
      <c r="A308" s="94" t="s">
        <v>2054</v>
      </c>
      <c r="B308" s="94" t="s">
        <v>2055</v>
      </c>
      <c r="C308" s="95" t="s">
        <v>2056</v>
      </c>
      <c r="D308" s="13">
        <f t="shared" si="12"/>
        <v>1365483.95</v>
      </c>
      <c r="E308" s="13">
        <v>1365483.95</v>
      </c>
      <c r="F308" s="13">
        <v>0</v>
      </c>
      <c r="G308" s="13">
        <v>1228935.5549999999</v>
      </c>
      <c r="H308" s="13">
        <f t="shared" si="13"/>
        <v>307233.88874999998</v>
      </c>
      <c r="I308" s="13">
        <f t="shared" si="14"/>
        <v>921701.66625000001</v>
      </c>
    </row>
    <row r="309" spans="1:9" s="96" customFormat="1" ht="26" x14ac:dyDescent="0.35">
      <c r="A309" s="94" t="s">
        <v>2057</v>
      </c>
      <c r="B309" s="94" t="s">
        <v>2058</v>
      </c>
      <c r="C309" s="95" t="s">
        <v>2059</v>
      </c>
      <c r="D309" s="13">
        <f t="shared" si="12"/>
        <v>970098.19</v>
      </c>
      <c r="E309" s="13">
        <v>870266.27</v>
      </c>
      <c r="F309" s="13">
        <v>99831.919999999925</v>
      </c>
      <c r="G309" s="13">
        <v>72204.13</v>
      </c>
      <c r="H309" s="13">
        <f t="shared" si="13"/>
        <v>18051.032500000001</v>
      </c>
      <c r="I309" s="13">
        <f t="shared" si="14"/>
        <v>54153.097500000003</v>
      </c>
    </row>
    <row r="310" spans="1:9" s="96" customFormat="1" ht="26" x14ac:dyDescent="0.35">
      <c r="A310" s="94" t="s">
        <v>2060</v>
      </c>
      <c r="B310" s="94" t="s">
        <v>2061</v>
      </c>
      <c r="C310" s="95" t="s">
        <v>2062</v>
      </c>
      <c r="D310" s="13">
        <f t="shared" si="12"/>
        <v>2300000</v>
      </c>
      <c r="E310" s="13">
        <v>2300000</v>
      </c>
      <c r="F310" s="13">
        <v>0</v>
      </c>
      <c r="G310" s="13">
        <v>2070000</v>
      </c>
      <c r="H310" s="13">
        <f t="shared" si="13"/>
        <v>517500</v>
      </c>
      <c r="I310" s="13">
        <f t="shared" si="14"/>
        <v>1552500</v>
      </c>
    </row>
    <row r="311" spans="1:9" s="96" customFormat="1" ht="26" x14ac:dyDescent="0.35">
      <c r="A311" s="94" t="s">
        <v>2063</v>
      </c>
      <c r="B311" s="94" t="s">
        <v>2064</v>
      </c>
      <c r="C311" s="95" t="s">
        <v>2065</v>
      </c>
      <c r="D311" s="13">
        <f t="shared" si="12"/>
        <v>410865.69</v>
      </c>
      <c r="E311" s="13">
        <v>410865.69</v>
      </c>
      <c r="F311" s="13">
        <v>0</v>
      </c>
      <c r="G311" s="13">
        <v>369779.12099999998</v>
      </c>
      <c r="H311" s="13">
        <f t="shared" si="13"/>
        <v>92444.780249999996</v>
      </c>
      <c r="I311" s="13">
        <f t="shared" si="14"/>
        <v>277334.34074999997</v>
      </c>
    </row>
    <row r="312" spans="1:9" s="96" customFormat="1" ht="14.5" x14ac:dyDescent="0.35">
      <c r="A312" s="94" t="s">
        <v>2066</v>
      </c>
      <c r="B312" s="94" t="s">
        <v>2067</v>
      </c>
      <c r="C312" s="95" t="s">
        <v>2068</v>
      </c>
      <c r="D312" s="13">
        <f t="shared" si="12"/>
        <v>657936.91</v>
      </c>
      <c r="E312" s="13">
        <v>657936.91</v>
      </c>
      <c r="F312" s="13">
        <v>0</v>
      </c>
      <c r="G312" s="13">
        <v>186018.18000000005</v>
      </c>
      <c r="H312" s="13">
        <f t="shared" si="13"/>
        <v>46504.545000000013</v>
      </c>
      <c r="I312" s="13">
        <f t="shared" si="14"/>
        <v>139513.63500000004</v>
      </c>
    </row>
    <row r="313" spans="1:9" s="96" customFormat="1" ht="26" x14ac:dyDescent="0.35">
      <c r="A313" s="94" t="s">
        <v>2069</v>
      </c>
      <c r="B313" s="94" t="s">
        <v>2070</v>
      </c>
      <c r="C313" s="95" t="s">
        <v>2071</v>
      </c>
      <c r="D313" s="13">
        <f t="shared" si="12"/>
        <v>200000</v>
      </c>
      <c r="E313" s="13">
        <v>200000</v>
      </c>
      <c r="F313" s="13">
        <v>0</v>
      </c>
      <c r="G313" s="13">
        <v>180000</v>
      </c>
      <c r="H313" s="13">
        <f t="shared" si="13"/>
        <v>45000</v>
      </c>
      <c r="I313" s="13">
        <f t="shared" si="14"/>
        <v>135000</v>
      </c>
    </row>
    <row r="314" spans="1:9" s="96" customFormat="1" ht="26" x14ac:dyDescent="0.35">
      <c r="A314" s="94" t="s">
        <v>2072</v>
      </c>
      <c r="B314" s="94" t="s">
        <v>2073</v>
      </c>
      <c r="C314" s="95" t="s">
        <v>2074</v>
      </c>
      <c r="D314" s="13">
        <f t="shared" si="12"/>
        <v>2663338.1</v>
      </c>
      <c r="E314" s="13">
        <v>2663338.1</v>
      </c>
      <c r="F314" s="13">
        <v>0</v>
      </c>
      <c r="G314" s="13">
        <v>865491.48</v>
      </c>
      <c r="H314" s="13">
        <f t="shared" si="13"/>
        <v>216372.87</v>
      </c>
      <c r="I314" s="13">
        <f t="shared" si="14"/>
        <v>649118.61</v>
      </c>
    </row>
    <row r="315" spans="1:9" s="96" customFormat="1" ht="39" x14ac:dyDescent="0.35">
      <c r="A315" s="94" t="s">
        <v>2075</v>
      </c>
      <c r="B315" s="94" t="s">
        <v>2076</v>
      </c>
      <c r="C315" s="95" t="s">
        <v>2077</v>
      </c>
      <c r="D315" s="13">
        <f t="shared" si="12"/>
        <v>200000</v>
      </c>
      <c r="E315" s="13">
        <v>200000</v>
      </c>
      <c r="F315" s="13">
        <v>0</v>
      </c>
      <c r="G315" s="13">
        <v>180000</v>
      </c>
      <c r="H315" s="13">
        <f t="shared" si="13"/>
        <v>45000</v>
      </c>
      <c r="I315" s="13">
        <f t="shared" si="14"/>
        <v>135000</v>
      </c>
    </row>
    <row r="316" spans="1:9" s="96" customFormat="1" ht="14.5" x14ac:dyDescent="0.35">
      <c r="A316" s="94" t="s">
        <v>2078</v>
      </c>
      <c r="B316" s="94" t="s">
        <v>2079</v>
      </c>
      <c r="C316" s="95" t="s">
        <v>2080</v>
      </c>
      <c r="D316" s="13">
        <f t="shared" si="12"/>
        <v>594909.68000000005</v>
      </c>
      <c r="E316" s="13">
        <v>594909.68000000005</v>
      </c>
      <c r="F316" s="13">
        <v>0</v>
      </c>
      <c r="G316" s="13">
        <v>535418.71200000006</v>
      </c>
      <c r="H316" s="13">
        <f t="shared" si="13"/>
        <v>133854.67800000001</v>
      </c>
      <c r="I316" s="13">
        <f t="shared" si="14"/>
        <v>401564.03400000004</v>
      </c>
    </row>
    <row r="317" spans="1:9" s="96" customFormat="1" ht="39" x14ac:dyDescent="0.35">
      <c r="A317" s="94" t="s">
        <v>2081</v>
      </c>
      <c r="B317" s="94" t="s">
        <v>2082</v>
      </c>
      <c r="C317" s="95" t="s">
        <v>2083</v>
      </c>
      <c r="D317" s="13">
        <f t="shared" si="12"/>
        <v>924731.33</v>
      </c>
      <c r="E317" s="13">
        <v>924731.33</v>
      </c>
      <c r="F317" s="13">
        <v>0</v>
      </c>
      <c r="G317" s="13">
        <v>245113.87</v>
      </c>
      <c r="H317" s="13">
        <f t="shared" si="13"/>
        <v>61278.467499999999</v>
      </c>
      <c r="I317" s="13">
        <f t="shared" si="14"/>
        <v>183835.4025</v>
      </c>
    </row>
    <row r="318" spans="1:9" s="96" customFormat="1" ht="26" x14ac:dyDescent="0.35">
      <c r="A318" s="94" t="s">
        <v>2084</v>
      </c>
      <c r="B318" s="94" t="s">
        <v>2085</v>
      </c>
      <c r="C318" s="95" t="s">
        <v>2086</v>
      </c>
      <c r="D318" s="13">
        <f t="shared" si="12"/>
        <v>3000000</v>
      </c>
      <c r="E318" s="13">
        <v>3000000</v>
      </c>
      <c r="F318" s="13">
        <v>0</v>
      </c>
      <c r="G318" s="13">
        <v>2700000</v>
      </c>
      <c r="H318" s="13">
        <f t="shared" si="13"/>
        <v>675000</v>
      </c>
      <c r="I318" s="13">
        <f t="shared" si="14"/>
        <v>2025000</v>
      </c>
    </row>
    <row r="319" spans="1:9" s="96" customFormat="1" ht="26" x14ac:dyDescent="0.35">
      <c r="A319" s="94" t="s">
        <v>2087</v>
      </c>
      <c r="B319" s="94" t="s">
        <v>2088</v>
      </c>
      <c r="C319" s="95" t="s">
        <v>2089</v>
      </c>
      <c r="D319" s="13">
        <f t="shared" si="12"/>
        <v>890000.86</v>
      </c>
      <c r="E319" s="13">
        <v>890000.86</v>
      </c>
      <c r="F319" s="13">
        <v>0</v>
      </c>
      <c r="G319" s="13">
        <v>801000.77399999998</v>
      </c>
      <c r="H319" s="13">
        <f t="shared" si="13"/>
        <v>200250.19349999999</v>
      </c>
      <c r="I319" s="13">
        <f t="shared" si="14"/>
        <v>600750.58049999992</v>
      </c>
    </row>
    <row r="320" spans="1:9" s="96" customFormat="1" ht="39" x14ac:dyDescent="0.35">
      <c r="A320" s="94" t="s">
        <v>2090</v>
      </c>
      <c r="B320" s="94" t="s">
        <v>2091</v>
      </c>
      <c r="C320" s="95" t="s">
        <v>2092</v>
      </c>
      <c r="D320" s="13">
        <f t="shared" si="12"/>
        <v>1785125.36</v>
      </c>
      <c r="E320" s="13">
        <v>1785125.36</v>
      </c>
      <c r="F320" s="13">
        <v>0</v>
      </c>
      <c r="G320" s="13">
        <v>1606612.824</v>
      </c>
      <c r="H320" s="13">
        <f t="shared" si="13"/>
        <v>401653.20600000001</v>
      </c>
      <c r="I320" s="13">
        <f t="shared" si="14"/>
        <v>1204959.618</v>
      </c>
    </row>
    <row r="321" spans="1:9" s="96" customFormat="1" ht="26" x14ac:dyDescent="0.35">
      <c r="A321" s="94" t="s">
        <v>2093</v>
      </c>
      <c r="B321" s="94" t="s">
        <v>2094</v>
      </c>
      <c r="C321" s="95" t="s">
        <v>2095</v>
      </c>
      <c r="D321" s="13">
        <f t="shared" si="12"/>
        <v>389152.55</v>
      </c>
      <c r="E321" s="13">
        <v>389152.55</v>
      </c>
      <c r="F321" s="13">
        <v>0</v>
      </c>
      <c r="G321" s="13">
        <v>200021.74</v>
      </c>
      <c r="H321" s="13">
        <f t="shared" si="13"/>
        <v>50005.434999999998</v>
      </c>
      <c r="I321" s="13">
        <f t="shared" si="14"/>
        <v>150016.30499999999</v>
      </c>
    </row>
    <row r="322" spans="1:9" s="96" customFormat="1" ht="39" x14ac:dyDescent="0.35">
      <c r="A322" s="94" t="s">
        <v>2096</v>
      </c>
      <c r="B322" s="94" t="s">
        <v>2097</v>
      </c>
      <c r="C322" s="95" t="s">
        <v>2098</v>
      </c>
      <c r="D322" s="13">
        <f t="shared" si="12"/>
        <v>697278.19</v>
      </c>
      <c r="E322" s="13">
        <v>697278.19</v>
      </c>
      <c r="F322" s="13">
        <v>0</v>
      </c>
      <c r="G322" s="13">
        <v>627550.37099999993</v>
      </c>
      <c r="H322" s="13">
        <f t="shared" si="13"/>
        <v>156887.59274999998</v>
      </c>
      <c r="I322" s="13">
        <f t="shared" si="14"/>
        <v>470662.77824999997</v>
      </c>
    </row>
    <row r="323" spans="1:9" s="96" customFormat="1" ht="26" x14ac:dyDescent="0.35">
      <c r="A323" s="94" t="s">
        <v>2099</v>
      </c>
      <c r="B323" s="94" t="s">
        <v>2100</v>
      </c>
      <c r="C323" s="95" t="s">
        <v>2101</v>
      </c>
      <c r="D323" s="13">
        <f t="shared" si="12"/>
        <v>1824517.52</v>
      </c>
      <c r="E323" s="13">
        <v>1824517.52</v>
      </c>
      <c r="F323" s="13">
        <v>0</v>
      </c>
      <c r="G323" s="13">
        <v>1128576.8799999999</v>
      </c>
      <c r="H323" s="13">
        <f t="shared" si="13"/>
        <v>282144.21999999997</v>
      </c>
      <c r="I323" s="13">
        <f t="shared" si="14"/>
        <v>846432.65999999992</v>
      </c>
    </row>
    <row r="324" spans="1:9" s="96" customFormat="1" ht="26" x14ac:dyDescent="0.35">
      <c r="A324" s="94" t="s">
        <v>2102</v>
      </c>
      <c r="B324" s="94" t="s">
        <v>2103</v>
      </c>
      <c r="C324" s="95" t="s">
        <v>2104</v>
      </c>
      <c r="D324" s="13">
        <f t="shared" si="12"/>
        <v>413308.93</v>
      </c>
      <c r="E324" s="13">
        <v>413308.93</v>
      </c>
      <c r="F324" s="13">
        <v>0</v>
      </c>
      <c r="G324" s="13">
        <v>371978.03700000001</v>
      </c>
      <c r="H324" s="13">
        <f t="shared" si="13"/>
        <v>92994.509250000003</v>
      </c>
      <c r="I324" s="13">
        <f t="shared" si="14"/>
        <v>278983.52775000001</v>
      </c>
    </row>
    <row r="325" spans="1:9" s="96" customFormat="1" ht="26" x14ac:dyDescent="0.35">
      <c r="A325" s="94" t="s">
        <v>2105</v>
      </c>
      <c r="B325" s="94" t="s">
        <v>2106</v>
      </c>
      <c r="C325" s="95" t="s">
        <v>2107</v>
      </c>
      <c r="D325" s="13">
        <f t="shared" ref="D325:D388" si="15">E325+F325</f>
        <v>300000</v>
      </c>
      <c r="E325" s="13">
        <v>300000</v>
      </c>
      <c r="F325" s="13">
        <v>0</v>
      </c>
      <c r="G325" s="13">
        <v>270000</v>
      </c>
      <c r="H325" s="13">
        <f t="shared" ref="H325:H388" si="16">G325*0.25</f>
        <v>67500</v>
      </c>
      <c r="I325" s="13">
        <f t="shared" ref="I325:I388" si="17">G325*0.75</f>
        <v>202500</v>
      </c>
    </row>
    <row r="326" spans="1:9" s="96" customFormat="1" ht="26" x14ac:dyDescent="0.35">
      <c r="A326" s="94" t="s">
        <v>2108</v>
      </c>
      <c r="B326" s="94" t="s">
        <v>2109</v>
      </c>
      <c r="C326" s="95" t="s">
        <v>2110</v>
      </c>
      <c r="D326" s="13">
        <f t="shared" si="15"/>
        <v>200000</v>
      </c>
      <c r="E326" s="13">
        <v>200000</v>
      </c>
      <c r="F326" s="13">
        <v>0</v>
      </c>
      <c r="G326" s="13">
        <v>180000</v>
      </c>
      <c r="H326" s="13">
        <f t="shared" si="16"/>
        <v>45000</v>
      </c>
      <c r="I326" s="13">
        <f t="shared" si="17"/>
        <v>135000</v>
      </c>
    </row>
    <row r="327" spans="1:9" s="96" customFormat="1" ht="26" x14ac:dyDescent="0.35">
      <c r="A327" s="94" t="s">
        <v>2111</v>
      </c>
      <c r="B327" s="94" t="s">
        <v>2112</v>
      </c>
      <c r="C327" s="95" t="s">
        <v>2113</v>
      </c>
      <c r="D327" s="13">
        <f t="shared" si="15"/>
        <v>998374.6</v>
      </c>
      <c r="E327" s="13">
        <v>998374.6</v>
      </c>
      <c r="F327" s="13">
        <v>0</v>
      </c>
      <c r="G327" s="13">
        <v>898537.14</v>
      </c>
      <c r="H327" s="13">
        <f t="shared" si="16"/>
        <v>224634.285</v>
      </c>
      <c r="I327" s="13">
        <f t="shared" si="17"/>
        <v>673902.85499999998</v>
      </c>
    </row>
    <row r="328" spans="1:9" s="96" customFormat="1" ht="26" x14ac:dyDescent="0.35">
      <c r="A328" s="94" t="s">
        <v>2111</v>
      </c>
      <c r="B328" s="94" t="s">
        <v>2114</v>
      </c>
      <c r="C328" s="95" t="s">
        <v>2115</v>
      </c>
      <c r="D328" s="13">
        <f t="shared" si="15"/>
        <v>998964.21</v>
      </c>
      <c r="E328" s="13">
        <v>998964.21</v>
      </c>
      <c r="F328" s="13">
        <v>0</v>
      </c>
      <c r="G328" s="13">
        <v>899067.78899999999</v>
      </c>
      <c r="H328" s="13">
        <f t="shared" si="16"/>
        <v>224766.94725</v>
      </c>
      <c r="I328" s="13">
        <f t="shared" si="17"/>
        <v>674300.84175000002</v>
      </c>
    </row>
    <row r="329" spans="1:9" s="96" customFormat="1" ht="14.5" x14ac:dyDescent="0.35">
      <c r="A329" s="94" t="s">
        <v>2116</v>
      </c>
      <c r="B329" s="94" t="s">
        <v>1303</v>
      </c>
      <c r="C329" s="95" t="s">
        <v>2117</v>
      </c>
      <c r="D329" s="13">
        <f t="shared" si="15"/>
        <v>270481.26</v>
      </c>
      <c r="E329" s="13">
        <v>270481.26</v>
      </c>
      <c r="F329" s="13">
        <v>0</v>
      </c>
      <c r="G329" s="13">
        <v>34399.72</v>
      </c>
      <c r="H329" s="13">
        <f t="shared" si="16"/>
        <v>8599.93</v>
      </c>
      <c r="I329" s="13">
        <f t="shared" si="17"/>
        <v>25799.79</v>
      </c>
    </row>
    <row r="330" spans="1:9" s="96" customFormat="1" ht="26" x14ac:dyDescent="0.35">
      <c r="A330" s="94" t="s">
        <v>1833</v>
      </c>
      <c r="B330" s="94" t="s">
        <v>2118</v>
      </c>
      <c r="C330" s="95" t="s">
        <v>2119</v>
      </c>
      <c r="D330" s="13">
        <f t="shared" si="15"/>
        <v>633000</v>
      </c>
      <c r="E330" s="13">
        <v>633000</v>
      </c>
      <c r="F330" s="13">
        <v>0</v>
      </c>
      <c r="G330" s="13">
        <v>569700</v>
      </c>
      <c r="H330" s="13">
        <f t="shared" si="16"/>
        <v>142425</v>
      </c>
      <c r="I330" s="13">
        <f t="shared" si="17"/>
        <v>427275</v>
      </c>
    </row>
    <row r="331" spans="1:9" s="96" customFormat="1" ht="26" x14ac:dyDescent="0.35">
      <c r="A331" s="94" t="s">
        <v>2120</v>
      </c>
      <c r="B331" s="94" t="s">
        <v>2121</v>
      </c>
      <c r="C331" s="95" t="s">
        <v>2122</v>
      </c>
      <c r="D331" s="13">
        <f t="shared" si="15"/>
        <v>480306.26</v>
      </c>
      <c r="E331" s="13">
        <v>480306.26</v>
      </c>
      <c r="F331" s="13">
        <v>0</v>
      </c>
      <c r="G331" s="13">
        <v>432275.63400000002</v>
      </c>
      <c r="H331" s="13">
        <f t="shared" si="16"/>
        <v>108068.90850000001</v>
      </c>
      <c r="I331" s="13">
        <f t="shared" si="17"/>
        <v>324206.7255</v>
      </c>
    </row>
    <row r="332" spans="1:9" s="96" customFormat="1" ht="26" x14ac:dyDescent="0.35">
      <c r="A332" s="94" t="s">
        <v>2123</v>
      </c>
      <c r="B332" s="94" t="s">
        <v>2124</v>
      </c>
      <c r="C332" s="95" t="s">
        <v>2125</v>
      </c>
      <c r="D332" s="13">
        <f t="shared" si="15"/>
        <v>814426.08</v>
      </c>
      <c r="E332" s="13">
        <v>814426.08</v>
      </c>
      <c r="F332" s="13">
        <v>0</v>
      </c>
      <c r="G332" s="13">
        <v>121372.69999999995</v>
      </c>
      <c r="H332" s="13">
        <f t="shared" si="16"/>
        <v>30343.174999999988</v>
      </c>
      <c r="I332" s="13">
        <f t="shared" si="17"/>
        <v>91029.524999999965</v>
      </c>
    </row>
    <row r="333" spans="1:9" s="96" customFormat="1" ht="26" x14ac:dyDescent="0.35">
      <c r="A333" s="94" t="s">
        <v>2126</v>
      </c>
      <c r="B333" s="94" t="s">
        <v>2127</v>
      </c>
      <c r="C333" s="95" t="s">
        <v>2128</v>
      </c>
      <c r="D333" s="13">
        <f t="shared" si="15"/>
        <v>1295679.3999999999</v>
      </c>
      <c r="E333" s="13">
        <v>1293324.8700000001</v>
      </c>
      <c r="F333" s="13">
        <v>2354.5299999997951</v>
      </c>
      <c r="G333" s="13">
        <v>122412.03000000003</v>
      </c>
      <c r="H333" s="13">
        <f t="shared" si="16"/>
        <v>30603.007500000007</v>
      </c>
      <c r="I333" s="13">
        <f t="shared" si="17"/>
        <v>91809.022500000021</v>
      </c>
    </row>
    <row r="334" spans="1:9" s="96" customFormat="1" ht="26" x14ac:dyDescent="0.35">
      <c r="A334" s="94" t="s">
        <v>2129</v>
      </c>
      <c r="B334" s="94" t="s">
        <v>2130</v>
      </c>
      <c r="C334" s="95" t="s">
        <v>2131</v>
      </c>
      <c r="D334" s="13">
        <f t="shared" si="15"/>
        <v>3000000</v>
      </c>
      <c r="E334" s="13">
        <v>3000000</v>
      </c>
      <c r="F334" s="13">
        <v>0</v>
      </c>
      <c r="G334" s="13">
        <v>2700000</v>
      </c>
      <c r="H334" s="13">
        <f t="shared" si="16"/>
        <v>675000</v>
      </c>
      <c r="I334" s="13">
        <f t="shared" si="17"/>
        <v>2025000</v>
      </c>
    </row>
    <row r="335" spans="1:9" s="96" customFormat="1" ht="39" x14ac:dyDescent="0.35">
      <c r="A335" s="94" t="s">
        <v>2132</v>
      </c>
      <c r="B335" s="94" t="s">
        <v>2133</v>
      </c>
      <c r="C335" s="95" t="s">
        <v>2134</v>
      </c>
      <c r="D335" s="13">
        <f t="shared" si="15"/>
        <v>927737.01</v>
      </c>
      <c r="E335" s="13">
        <v>927737.01</v>
      </c>
      <c r="F335" s="13">
        <v>0</v>
      </c>
      <c r="G335" s="13">
        <v>654334.52</v>
      </c>
      <c r="H335" s="13">
        <f t="shared" si="16"/>
        <v>163583.63</v>
      </c>
      <c r="I335" s="13">
        <f t="shared" si="17"/>
        <v>490750.89</v>
      </c>
    </row>
    <row r="336" spans="1:9" s="96" customFormat="1" ht="26" x14ac:dyDescent="0.35">
      <c r="A336" s="94" t="s">
        <v>2135</v>
      </c>
      <c r="B336" s="94" t="s">
        <v>2136</v>
      </c>
      <c r="C336" s="95" t="s">
        <v>2137</v>
      </c>
      <c r="D336" s="13">
        <f t="shared" si="15"/>
        <v>1936332.91</v>
      </c>
      <c r="E336" s="13">
        <v>1936332.91</v>
      </c>
      <c r="F336" s="13">
        <v>0</v>
      </c>
      <c r="G336" s="13">
        <v>1061294.5299999998</v>
      </c>
      <c r="H336" s="13">
        <f t="shared" si="16"/>
        <v>265323.63249999995</v>
      </c>
      <c r="I336" s="13">
        <f t="shared" si="17"/>
        <v>795970.89749999985</v>
      </c>
    </row>
    <row r="337" spans="1:9" s="96" customFormat="1" ht="26" x14ac:dyDescent="0.35">
      <c r="A337" s="94" t="s">
        <v>2138</v>
      </c>
      <c r="B337" s="94" t="s">
        <v>2139</v>
      </c>
      <c r="C337" s="95" t="s">
        <v>2140</v>
      </c>
      <c r="D337" s="13">
        <f t="shared" si="15"/>
        <v>480306.26</v>
      </c>
      <c r="E337" s="13">
        <v>480306.26</v>
      </c>
      <c r="F337" s="13">
        <v>0</v>
      </c>
      <c r="G337" s="13">
        <v>432275.63400000002</v>
      </c>
      <c r="H337" s="13">
        <f t="shared" si="16"/>
        <v>108068.90850000001</v>
      </c>
      <c r="I337" s="13">
        <f t="shared" si="17"/>
        <v>324206.7255</v>
      </c>
    </row>
    <row r="338" spans="1:9" s="96" customFormat="1" ht="14.5" x14ac:dyDescent="0.35">
      <c r="A338" s="94" t="s">
        <v>2141</v>
      </c>
      <c r="B338" s="94" t="s">
        <v>2142</v>
      </c>
      <c r="C338" s="95" t="s">
        <v>2143</v>
      </c>
      <c r="D338" s="13">
        <f t="shared" si="15"/>
        <v>570053.36</v>
      </c>
      <c r="E338" s="13">
        <v>570053.36</v>
      </c>
      <c r="F338" s="13">
        <v>0</v>
      </c>
      <c r="G338" s="13">
        <v>513048.02399999998</v>
      </c>
      <c r="H338" s="13">
        <f t="shared" si="16"/>
        <v>128262.00599999999</v>
      </c>
      <c r="I338" s="13">
        <f t="shared" si="17"/>
        <v>384786.01799999998</v>
      </c>
    </row>
    <row r="339" spans="1:9" s="96" customFormat="1" ht="26" x14ac:dyDescent="0.35">
      <c r="A339" s="94" t="s">
        <v>2144</v>
      </c>
      <c r="B339" s="94" t="s">
        <v>2145</v>
      </c>
      <c r="C339" s="95" t="s">
        <v>2146</v>
      </c>
      <c r="D339" s="13">
        <f t="shared" si="15"/>
        <v>23000</v>
      </c>
      <c r="E339" s="13">
        <v>23000</v>
      </c>
      <c r="F339" s="13">
        <v>0</v>
      </c>
      <c r="G339" s="13">
        <v>20700</v>
      </c>
      <c r="H339" s="13">
        <f t="shared" si="16"/>
        <v>5175</v>
      </c>
      <c r="I339" s="13">
        <f t="shared" si="17"/>
        <v>15525</v>
      </c>
    </row>
    <row r="340" spans="1:9" s="96" customFormat="1" ht="26" x14ac:dyDescent="0.35">
      <c r="A340" s="94" t="s">
        <v>2147</v>
      </c>
      <c r="B340" s="94" t="s">
        <v>2148</v>
      </c>
      <c r="C340" s="95" t="s">
        <v>2128</v>
      </c>
      <c r="D340" s="13">
        <f t="shared" si="15"/>
        <v>775204.67</v>
      </c>
      <c r="E340" s="13">
        <v>745669.34</v>
      </c>
      <c r="F340" s="13">
        <v>29535.330000000075</v>
      </c>
      <c r="G340" s="13">
        <v>59328.829999999958</v>
      </c>
      <c r="H340" s="13">
        <f t="shared" si="16"/>
        <v>14832.20749999999</v>
      </c>
      <c r="I340" s="13">
        <f t="shared" si="17"/>
        <v>44496.622499999969</v>
      </c>
    </row>
    <row r="341" spans="1:9" s="96" customFormat="1" ht="26" x14ac:dyDescent="0.35">
      <c r="A341" s="94" t="s">
        <v>2149</v>
      </c>
      <c r="B341" s="94" t="s">
        <v>2150</v>
      </c>
      <c r="C341" s="95" t="s">
        <v>2151</v>
      </c>
      <c r="D341" s="13">
        <f t="shared" si="15"/>
        <v>606950.09</v>
      </c>
      <c r="E341" s="13">
        <v>606950.09</v>
      </c>
      <c r="F341" s="13">
        <v>0</v>
      </c>
      <c r="G341" s="13">
        <v>546255.08100000001</v>
      </c>
      <c r="H341" s="13">
        <f t="shared" si="16"/>
        <v>136563.77025</v>
      </c>
      <c r="I341" s="13">
        <f t="shared" si="17"/>
        <v>409691.31075</v>
      </c>
    </row>
    <row r="342" spans="1:9" s="96" customFormat="1" ht="14.5" x14ac:dyDescent="0.35">
      <c r="A342" s="94" t="s">
        <v>2152</v>
      </c>
      <c r="B342" s="94" t="s">
        <v>2153</v>
      </c>
      <c r="C342" s="95" t="s">
        <v>2154</v>
      </c>
      <c r="D342" s="13">
        <f t="shared" si="15"/>
        <v>904824.71</v>
      </c>
      <c r="E342" s="13">
        <v>904824.71</v>
      </c>
      <c r="F342" s="13">
        <v>0</v>
      </c>
      <c r="G342" s="13">
        <v>814342.23899999994</v>
      </c>
      <c r="H342" s="13">
        <f t="shared" si="16"/>
        <v>203585.55974999999</v>
      </c>
      <c r="I342" s="13">
        <f t="shared" si="17"/>
        <v>610756.67924999993</v>
      </c>
    </row>
    <row r="343" spans="1:9" s="96" customFormat="1" ht="26" x14ac:dyDescent="0.35">
      <c r="A343" s="94" t="s">
        <v>2155</v>
      </c>
      <c r="B343" s="94" t="s">
        <v>2156</v>
      </c>
      <c r="C343" s="95" t="s">
        <v>2157</v>
      </c>
      <c r="D343" s="13">
        <f t="shared" si="15"/>
        <v>929090.48</v>
      </c>
      <c r="E343" s="13">
        <v>929090.48</v>
      </c>
      <c r="F343" s="13">
        <v>0</v>
      </c>
      <c r="G343" s="13">
        <v>836181.43200000003</v>
      </c>
      <c r="H343" s="13">
        <f t="shared" si="16"/>
        <v>209045.35800000001</v>
      </c>
      <c r="I343" s="13">
        <f t="shared" si="17"/>
        <v>627136.07400000002</v>
      </c>
    </row>
    <row r="344" spans="1:9" s="96" customFormat="1" ht="14.5" x14ac:dyDescent="0.35">
      <c r="A344" s="94" t="s">
        <v>2158</v>
      </c>
      <c r="B344" s="94" t="s">
        <v>2159</v>
      </c>
      <c r="C344" s="95" t="s">
        <v>2160</v>
      </c>
      <c r="D344" s="13">
        <f t="shared" si="15"/>
        <v>504226.61</v>
      </c>
      <c r="E344" s="13">
        <v>504226.61</v>
      </c>
      <c r="F344" s="13">
        <v>0</v>
      </c>
      <c r="G344" s="13">
        <v>453803.94900000002</v>
      </c>
      <c r="H344" s="13">
        <f t="shared" si="16"/>
        <v>113450.98725000001</v>
      </c>
      <c r="I344" s="13">
        <f t="shared" si="17"/>
        <v>340352.96175000002</v>
      </c>
    </row>
    <row r="345" spans="1:9" s="96" customFormat="1" ht="26" x14ac:dyDescent="0.35">
      <c r="A345" s="94" t="s">
        <v>2161</v>
      </c>
      <c r="B345" s="94" t="s">
        <v>2162</v>
      </c>
      <c r="C345" s="95" t="s">
        <v>2163</v>
      </c>
      <c r="D345" s="13">
        <f t="shared" si="15"/>
        <v>110174.16</v>
      </c>
      <c r="E345" s="13">
        <v>110174.16</v>
      </c>
      <c r="F345" s="13">
        <v>0</v>
      </c>
      <c r="G345" s="13">
        <v>99156.744000000006</v>
      </c>
      <c r="H345" s="13">
        <f t="shared" si="16"/>
        <v>24789.186000000002</v>
      </c>
      <c r="I345" s="13">
        <f t="shared" si="17"/>
        <v>74367.558000000005</v>
      </c>
    </row>
    <row r="346" spans="1:9" s="96" customFormat="1" ht="26" x14ac:dyDescent="0.35">
      <c r="A346" s="94" t="s">
        <v>2164</v>
      </c>
      <c r="B346" s="94" t="s">
        <v>2165</v>
      </c>
      <c r="C346" s="95" t="s">
        <v>2166</v>
      </c>
      <c r="D346" s="13">
        <f t="shared" si="15"/>
        <v>417724.58</v>
      </c>
      <c r="E346" s="13">
        <v>417724.58</v>
      </c>
      <c r="F346" s="13">
        <v>0</v>
      </c>
      <c r="G346" s="13">
        <v>375952.12200000003</v>
      </c>
      <c r="H346" s="13">
        <f t="shared" si="16"/>
        <v>93988.030500000008</v>
      </c>
      <c r="I346" s="13">
        <f t="shared" si="17"/>
        <v>281964.09150000004</v>
      </c>
    </row>
    <row r="347" spans="1:9" s="96" customFormat="1" ht="26" x14ac:dyDescent="0.35">
      <c r="A347" s="94" t="s">
        <v>2167</v>
      </c>
      <c r="B347" s="94" t="s">
        <v>2168</v>
      </c>
      <c r="C347" s="95" t="s">
        <v>2169</v>
      </c>
      <c r="D347" s="13">
        <f t="shared" si="15"/>
        <v>980545.8</v>
      </c>
      <c r="E347" s="13">
        <v>980545.8</v>
      </c>
      <c r="F347" s="13">
        <v>0</v>
      </c>
      <c r="G347" s="13">
        <v>882491.22000000009</v>
      </c>
      <c r="H347" s="13">
        <f t="shared" si="16"/>
        <v>220622.80500000002</v>
      </c>
      <c r="I347" s="13">
        <f t="shared" si="17"/>
        <v>661868.41500000004</v>
      </c>
    </row>
    <row r="348" spans="1:9" s="96" customFormat="1" ht="39" x14ac:dyDescent="0.35">
      <c r="A348" s="94" t="s">
        <v>864</v>
      </c>
      <c r="B348" s="94" t="s">
        <v>1707</v>
      </c>
      <c r="C348" s="95" t="s">
        <v>2170</v>
      </c>
      <c r="D348" s="13">
        <f t="shared" si="15"/>
        <v>28000000</v>
      </c>
      <c r="E348" s="13">
        <v>20000000</v>
      </c>
      <c r="F348" s="13">
        <v>8000000</v>
      </c>
      <c r="G348" s="13">
        <v>5000000</v>
      </c>
      <c r="H348" s="13">
        <f t="shared" si="16"/>
        <v>1250000</v>
      </c>
      <c r="I348" s="13">
        <f t="shared" si="17"/>
        <v>3750000</v>
      </c>
    </row>
    <row r="349" spans="1:9" s="96" customFormat="1" ht="14.5" x14ac:dyDescent="0.35">
      <c r="A349" s="94" t="s">
        <v>864</v>
      </c>
      <c r="B349" s="94" t="s">
        <v>2171</v>
      </c>
      <c r="C349" s="95" t="s">
        <v>2172</v>
      </c>
      <c r="D349" s="13">
        <f t="shared" si="15"/>
        <v>5309038.46</v>
      </c>
      <c r="E349" s="13">
        <v>5287368.9000000004</v>
      </c>
      <c r="F349" s="13">
        <v>21669.55999999959</v>
      </c>
      <c r="G349" s="13">
        <v>301215.67000000004</v>
      </c>
      <c r="H349" s="13">
        <f t="shared" si="16"/>
        <v>75303.91750000001</v>
      </c>
      <c r="I349" s="13">
        <f t="shared" si="17"/>
        <v>225911.75250000003</v>
      </c>
    </row>
    <row r="350" spans="1:9" s="96" customFormat="1" ht="14.5" x14ac:dyDescent="0.35">
      <c r="A350" s="94" t="s">
        <v>2173</v>
      </c>
      <c r="B350" s="94" t="s">
        <v>2174</v>
      </c>
      <c r="C350" s="95" t="s">
        <v>2175</v>
      </c>
      <c r="D350" s="13">
        <f t="shared" si="15"/>
        <v>100000</v>
      </c>
      <c r="E350" s="13">
        <v>100000</v>
      </c>
      <c r="F350" s="13">
        <v>0</v>
      </c>
      <c r="G350" s="13">
        <v>11111.529999999999</v>
      </c>
      <c r="H350" s="13">
        <f t="shared" si="16"/>
        <v>2777.8824999999997</v>
      </c>
      <c r="I350" s="13">
        <f t="shared" si="17"/>
        <v>8333.6474999999991</v>
      </c>
    </row>
    <row r="351" spans="1:9" s="96" customFormat="1" ht="26" x14ac:dyDescent="0.35">
      <c r="A351" s="94" t="s">
        <v>2176</v>
      </c>
      <c r="B351" s="94" t="s">
        <v>2177</v>
      </c>
      <c r="C351" s="95" t="s">
        <v>2178</v>
      </c>
      <c r="D351" s="13">
        <f t="shared" si="15"/>
        <v>628530.34</v>
      </c>
      <c r="E351" s="13">
        <v>525061.27</v>
      </c>
      <c r="F351" s="13">
        <v>103469.06999999995</v>
      </c>
      <c r="G351" s="13">
        <v>171133.09000000003</v>
      </c>
      <c r="H351" s="13">
        <f t="shared" si="16"/>
        <v>42783.272500000006</v>
      </c>
      <c r="I351" s="13">
        <f t="shared" si="17"/>
        <v>128349.81750000002</v>
      </c>
    </row>
    <row r="352" spans="1:9" s="96" customFormat="1" ht="39" x14ac:dyDescent="0.35">
      <c r="A352" s="94" t="s">
        <v>2179</v>
      </c>
      <c r="B352" s="94" t="s">
        <v>2180</v>
      </c>
      <c r="C352" s="95" t="s">
        <v>2181</v>
      </c>
      <c r="D352" s="13">
        <f t="shared" si="15"/>
        <v>600000</v>
      </c>
      <c r="E352" s="13">
        <v>418556.5</v>
      </c>
      <c r="F352" s="13">
        <v>181443.5</v>
      </c>
      <c r="G352" s="13">
        <v>344061.48</v>
      </c>
      <c r="H352" s="13">
        <f t="shared" si="16"/>
        <v>86015.37</v>
      </c>
      <c r="I352" s="13">
        <f t="shared" si="17"/>
        <v>258046.11</v>
      </c>
    </row>
    <row r="353" spans="1:9" s="96" customFormat="1" ht="39" x14ac:dyDescent="0.35">
      <c r="A353" s="94" t="s">
        <v>2182</v>
      </c>
      <c r="B353" s="94" t="s">
        <v>2183</v>
      </c>
      <c r="C353" s="95" t="s">
        <v>2184</v>
      </c>
      <c r="D353" s="13">
        <f t="shared" si="15"/>
        <v>663473.18000000005</v>
      </c>
      <c r="E353" s="13">
        <v>631255.59</v>
      </c>
      <c r="F353" s="13">
        <v>32217.590000000084</v>
      </c>
      <c r="G353" s="13">
        <v>63125.559999999939</v>
      </c>
      <c r="H353" s="13">
        <f t="shared" si="16"/>
        <v>15781.389999999985</v>
      </c>
      <c r="I353" s="13">
        <f t="shared" si="17"/>
        <v>47344.169999999955</v>
      </c>
    </row>
    <row r="354" spans="1:9" s="96" customFormat="1" ht="26" x14ac:dyDescent="0.35">
      <c r="A354" s="94" t="s">
        <v>2185</v>
      </c>
      <c r="B354" s="94" t="s">
        <v>2186</v>
      </c>
      <c r="C354" s="95" t="s">
        <v>2187</v>
      </c>
      <c r="D354" s="13">
        <f t="shared" si="15"/>
        <v>720000</v>
      </c>
      <c r="E354" s="13">
        <v>668045.51</v>
      </c>
      <c r="F354" s="13">
        <v>51954.489999999991</v>
      </c>
      <c r="G354" s="13">
        <v>29943.16</v>
      </c>
      <c r="H354" s="13">
        <f t="shared" si="16"/>
        <v>7485.79</v>
      </c>
      <c r="I354" s="13">
        <f t="shared" si="17"/>
        <v>22457.37</v>
      </c>
    </row>
    <row r="355" spans="1:9" s="96" customFormat="1" ht="26" x14ac:dyDescent="0.35">
      <c r="A355" s="94" t="s">
        <v>864</v>
      </c>
      <c r="B355" s="94" t="s">
        <v>2188</v>
      </c>
      <c r="C355" s="95" t="s">
        <v>2189</v>
      </c>
      <c r="D355" s="13">
        <f t="shared" si="15"/>
        <v>4521491.12</v>
      </c>
      <c r="E355" s="13">
        <v>4521491.12</v>
      </c>
      <c r="F355" s="13">
        <v>0</v>
      </c>
      <c r="G355" s="13">
        <v>777891.31</v>
      </c>
      <c r="H355" s="13">
        <f t="shared" si="16"/>
        <v>194472.82750000001</v>
      </c>
      <c r="I355" s="13">
        <f t="shared" si="17"/>
        <v>583418.48250000004</v>
      </c>
    </row>
    <row r="356" spans="1:9" s="96" customFormat="1" ht="26" x14ac:dyDescent="0.35">
      <c r="A356" s="94" t="s">
        <v>2190</v>
      </c>
      <c r="B356" s="94" t="s">
        <v>2191</v>
      </c>
      <c r="C356" s="95" t="s">
        <v>2192</v>
      </c>
      <c r="D356" s="13">
        <f t="shared" si="15"/>
        <v>2058487.13</v>
      </c>
      <c r="E356" s="13">
        <v>1476853.97</v>
      </c>
      <c r="F356" s="13">
        <v>581633.15999999992</v>
      </c>
      <c r="G356" s="13">
        <v>8840.8500000000931</v>
      </c>
      <c r="H356" s="13">
        <f t="shared" si="16"/>
        <v>2210.2125000000233</v>
      </c>
      <c r="I356" s="13">
        <f t="shared" si="17"/>
        <v>6630.6375000000698</v>
      </c>
    </row>
    <row r="357" spans="1:9" s="96" customFormat="1" ht="39" x14ac:dyDescent="0.35">
      <c r="A357" s="94" t="s">
        <v>2193</v>
      </c>
      <c r="B357" s="94" t="s">
        <v>2194</v>
      </c>
      <c r="C357" s="95" t="s">
        <v>2195</v>
      </c>
      <c r="D357" s="13">
        <f t="shared" si="15"/>
        <v>5989619.79</v>
      </c>
      <c r="E357" s="13">
        <v>4934325.25</v>
      </c>
      <c r="F357" s="13">
        <v>1055294.54</v>
      </c>
      <c r="G357" s="13">
        <v>638725.33999999985</v>
      </c>
      <c r="H357" s="13">
        <f t="shared" si="16"/>
        <v>159681.33499999996</v>
      </c>
      <c r="I357" s="13">
        <f t="shared" si="17"/>
        <v>479044.00499999989</v>
      </c>
    </row>
    <row r="358" spans="1:9" s="96" customFormat="1" ht="26" x14ac:dyDescent="0.35">
      <c r="A358" s="94" t="s">
        <v>2196</v>
      </c>
      <c r="B358" s="94" t="s">
        <v>2197</v>
      </c>
      <c r="C358" s="95" t="s">
        <v>2198</v>
      </c>
      <c r="D358" s="13">
        <f t="shared" si="15"/>
        <v>7586578.5499999998</v>
      </c>
      <c r="E358" s="13">
        <v>7483112.4800000004</v>
      </c>
      <c r="F358" s="13">
        <v>103466.06999999937</v>
      </c>
      <c r="G358" s="13">
        <v>520501.25</v>
      </c>
      <c r="H358" s="13">
        <f t="shared" si="16"/>
        <v>130125.3125</v>
      </c>
      <c r="I358" s="13">
        <f t="shared" si="17"/>
        <v>390375.9375</v>
      </c>
    </row>
    <row r="359" spans="1:9" s="96" customFormat="1" ht="14.5" x14ac:dyDescent="0.35">
      <c r="A359" s="94" t="s">
        <v>2199</v>
      </c>
      <c r="B359" s="94" t="s">
        <v>2200</v>
      </c>
      <c r="C359" s="95" t="s">
        <v>2201</v>
      </c>
      <c r="D359" s="13">
        <f t="shared" si="15"/>
        <v>8504159.6500000004</v>
      </c>
      <c r="E359" s="13">
        <v>8411568.7699999996</v>
      </c>
      <c r="F359" s="13">
        <v>92590.88000000082</v>
      </c>
      <c r="G359" s="13">
        <v>841156.87999999989</v>
      </c>
      <c r="H359" s="13">
        <f t="shared" si="16"/>
        <v>210289.21999999997</v>
      </c>
      <c r="I359" s="13">
        <f t="shared" si="17"/>
        <v>630867.65999999992</v>
      </c>
    </row>
    <row r="360" spans="1:9" s="96" customFormat="1" ht="14.5" x14ac:dyDescent="0.35">
      <c r="A360" s="94" t="s">
        <v>2202</v>
      </c>
      <c r="B360" s="94" t="s">
        <v>2203</v>
      </c>
      <c r="C360" s="95" t="s">
        <v>2204</v>
      </c>
      <c r="D360" s="13">
        <f t="shared" si="15"/>
        <v>2294210.7599999998</v>
      </c>
      <c r="E360" s="13">
        <v>2250951.96</v>
      </c>
      <c r="F360" s="13">
        <v>43258.799999999814</v>
      </c>
      <c r="G360" s="13">
        <v>167668.73649999988</v>
      </c>
      <c r="H360" s="13">
        <f t="shared" si="16"/>
        <v>41917.184124999971</v>
      </c>
      <c r="I360" s="13">
        <f t="shared" si="17"/>
        <v>125751.55237499991</v>
      </c>
    </row>
    <row r="361" spans="1:9" s="96" customFormat="1" ht="14.5" x14ac:dyDescent="0.35">
      <c r="A361" s="94" t="s">
        <v>2205</v>
      </c>
      <c r="B361" s="94" t="s">
        <v>2206</v>
      </c>
      <c r="C361" s="95" t="s">
        <v>2207</v>
      </c>
      <c r="D361" s="13">
        <f t="shared" si="15"/>
        <v>958815.83</v>
      </c>
      <c r="E361" s="13">
        <v>924845.06</v>
      </c>
      <c r="F361" s="13">
        <v>33970.769999999902</v>
      </c>
      <c r="G361" s="13">
        <v>741103.84000000008</v>
      </c>
      <c r="H361" s="13">
        <f t="shared" si="16"/>
        <v>185275.96000000002</v>
      </c>
      <c r="I361" s="13">
        <f t="shared" si="17"/>
        <v>555827.88000000012</v>
      </c>
    </row>
    <row r="362" spans="1:9" s="96" customFormat="1" ht="14.5" x14ac:dyDescent="0.35">
      <c r="A362" s="94" t="s">
        <v>2208</v>
      </c>
      <c r="B362" s="94" t="s">
        <v>2209</v>
      </c>
      <c r="C362" s="95" t="s">
        <v>2210</v>
      </c>
      <c r="D362" s="13">
        <f t="shared" si="15"/>
        <v>772591</v>
      </c>
      <c r="E362" s="13">
        <v>745538.47</v>
      </c>
      <c r="F362" s="13">
        <v>27052.530000000028</v>
      </c>
      <c r="G362" s="13">
        <v>193147.27000000002</v>
      </c>
      <c r="H362" s="13">
        <f t="shared" si="16"/>
        <v>48286.817500000005</v>
      </c>
      <c r="I362" s="13">
        <f t="shared" si="17"/>
        <v>144860.45250000001</v>
      </c>
    </row>
    <row r="363" spans="1:9" s="96" customFormat="1" ht="14.5" x14ac:dyDescent="0.35">
      <c r="A363" s="94" t="s">
        <v>1807</v>
      </c>
      <c r="B363" s="94" t="s">
        <v>2211</v>
      </c>
      <c r="C363" s="95" t="s">
        <v>2212</v>
      </c>
      <c r="D363" s="13">
        <f t="shared" si="15"/>
        <v>220000</v>
      </c>
      <c r="E363" s="13">
        <v>220000</v>
      </c>
      <c r="F363" s="13">
        <v>0</v>
      </c>
      <c r="G363" s="13">
        <v>62633.489999999991</v>
      </c>
      <c r="H363" s="13">
        <f t="shared" si="16"/>
        <v>15658.372499999998</v>
      </c>
      <c r="I363" s="13">
        <f t="shared" si="17"/>
        <v>46975.117499999993</v>
      </c>
    </row>
    <row r="364" spans="1:9" s="96" customFormat="1" ht="14.5" x14ac:dyDescent="0.35">
      <c r="A364" s="94" t="s">
        <v>2213</v>
      </c>
      <c r="B364" s="94" t="s">
        <v>2214</v>
      </c>
      <c r="C364" s="95" t="s">
        <v>2215</v>
      </c>
      <c r="D364" s="13">
        <f t="shared" si="15"/>
        <v>960000</v>
      </c>
      <c r="E364" s="13">
        <v>960000</v>
      </c>
      <c r="F364" s="13">
        <v>0</v>
      </c>
      <c r="G364" s="13">
        <v>576000</v>
      </c>
      <c r="H364" s="13">
        <f t="shared" si="16"/>
        <v>144000</v>
      </c>
      <c r="I364" s="13">
        <f t="shared" si="17"/>
        <v>432000</v>
      </c>
    </row>
    <row r="365" spans="1:9" s="96" customFormat="1" ht="14.5" x14ac:dyDescent="0.35">
      <c r="A365" s="94" t="s">
        <v>2216</v>
      </c>
      <c r="B365" s="94" t="s">
        <v>2217</v>
      </c>
      <c r="C365" s="95" t="s">
        <v>2218</v>
      </c>
      <c r="D365" s="13">
        <f t="shared" si="15"/>
        <v>773493.88</v>
      </c>
      <c r="E365" s="13">
        <v>743377.91</v>
      </c>
      <c r="F365" s="13">
        <v>30115.969999999972</v>
      </c>
      <c r="G365" s="13">
        <v>122051.08000000007</v>
      </c>
      <c r="H365" s="13">
        <f t="shared" si="16"/>
        <v>30512.770000000019</v>
      </c>
      <c r="I365" s="13">
        <f t="shared" si="17"/>
        <v>91538.310000000056</v>
      </c>
    </row>
    <row r="366" spans="1:9" s="96" customFormat="1" ht="14.5" x14ac:dyDescent="0.35">
      <c r="A366" s="94" t="s">
        <v>2219</v>
      </c>
      <c r="B366" s="94" t="s">
        <v>2220</v>
      </c>
      <c r="C366" s="95" t="s">
        <v>2221</v>
      </c>
      <c r="D366" s="13">
        <f t="shared" si="15"/>
        <v>509564.89</v>
      </c>
      <c r="E366" s="13">
        <v>509564.88</v>
      </c>
      <c r="F366" s="13">
        <v>1.0000000009313226E-2</v>
      </c>
      <c r="G366" s="13">
        <v>458608.39</v>
      </c>
      <c r="H366" s="13">
        <f t="shared" si="16"/>
        <v>114652.0975</v>
      </c>
      <c r="I366" s="13">
        <f t="shared" si="17"/>
        <v>343956.29249999998</v>
      </c>
    </row>
    <row r="367" spans="1:9" s="96" customFormat="1" ht="26" x14ac:dyDescent="0.35">
      <c r="A367" s="94" t="s">
        <v>2222</v>
      </c>
      <c r="B367" s="94" t="s">
        <v>2223</v>
      </c>
      <c r="C367" s="95" t="s">
        <v>2224</v>
      </c>
      <c r="D367" s="13">
        <f t="shared" si="15"/>
        <v>385000</v>
      </c>
      <c r="E367" s="13">
        <v>377602.65</v>
      </c>
      <c r="F367" s="13">
        <v>7397.3499999999767</v>
      </c>
      <c r="G367" s="13">
        <v>10165.48000000004</v>
      </c>
      <c r="H367" s="13">
        <f t="shared" si="16"/>
        <v>2541.3700000000099</v>
      </c>
      <c r="I367" s="13">
        <f t="shared" si="17"/>
        <v>7624.1100000000297</v>
      </c>
    </row>
    <row r="368" spans="1:9" s="96" customFormat="1" ht="26" x14ac:dyDescent="0.35">
      <c r="A368" s="94" t="s">
        <v>2225</v>
      </c>
      <c r="B368" s="94" t="s">
        <v>2226</v>
      </c>
      <c r="C368" s="95" t="s">
        <v>2227</v>
      </c>
      <c r="D368" s="13">
        <f t="shared" si="15"/>
        <v>650000</v>
      </c>
      <c r="E368" s="13">
        <v>477736.87</v>
      </c>
      <c r="F368" s="13">
        <v>172263.13</v>
      </c>
      <c r="G368" s="13">
        <v>242426.5</v>
      </c>
      <c r="H368" s="13">
        <f t="shared" si="16"/>
        <v>60606.625</v>
      </c>
      <c r="I368" s="13">
        <f t="shared" si="17"/>
        <v>181819.875</v>
      </c>
    </row>
    <row r="369" spans="1:9" s="96" customFormat="1" ht="14.5" x14ac:dyDescent="0.35">
      <c r="A369" s="94" t="s">
        <v>2228</v>
      </c>
      <c r="B369" s="94" t="s">
        <v>2229</v>
      </c>
      <c r="C369" s="95" t="s">
        <v>2230</v>
      </c>
      <c r="D369" s="13">
        <f t="shared" si="15"/>
        <v>600000</v>
      </c>
      <c r="E369" s="13">
        <v>564414.68999999994</v>
      </c>
      <c r="F369" s="13">
        <v>35585.310000000056</v>
      </c>
      <c r="G369" s="13">
        <v>56441.459999999963</v>
      </c>
      <c r="H369" s="13">
        <f t="shared" si="16"/>
        <v>14110.364999999991</v>
      </c>
      <c r="I369" s="13">
        <f t="shared" si="17"/>
        <v>42331.094999999972</v>
      </c>
    </row>
    <row r="370" spans="1:9" s="96" customFormat="1" ht="26" x14ac:dyDescent="0.35">
      <c r="A370" s="94" t="s">
        <v>2231</v>
      </c>
      <c r="B370" s="94" t="s">
        <v>2232</v>
      </c>
      <c r="C370" s="95" t="s">
        <v>2233</v>
      </c>
      <c r="D370" s="13">
        <f t="shared" si="15"/>
        <v>1177787.06</v>
      </c>
      <c r="E370" s="13">
        <v>868658.13</v>
      </c>
      <c r="F370" s="13">
        <v>309128.93000000005</v>
      </c>
      <c r="G370" s="13">
        <v>308317</v>
      </c>
      <c r="H370" s="13">
        <f t="shared" si="16"/>
        <v>77079.25</v>
      </c>
      <c r="I370" s="13">
        <f t="shared" si="17"/>
        <v>231237.75</v>
      </c>
    </row>
    <row r="371" spans="1:9" s="96" customFormat="1" ht="14.5" x14ac:dyDescent="0.35">
      <c r="A371" s="94" t="s">
        <v>2234</v>
      </c>
      <c r="B371" s="94" t="s">
        <v>2235</v>
      </c>
      <c r="C371" s="95" t="s">
        <v>2236</v>
      </c>
      <c r="D371" s="13">
        <f t="shared" si="15"/>
        <v>903971.02</v>
      </c>
      <c r="E371" s="13">
        <v>768176.86</v>
      </c>
      <c r="F371" s="13">
        <v>135794.16000000003</v>
      </c>
      <c r="G371" s="13">
        <v>42709.229999999981</v>
      </c>
      <c r="H371" s="13">
        <f t="shared" si="16"/>
        <v>10677.307499999995</v>
      </c>
      <c r="I371" s="13">
        <f t="shared" si="17"/>
        <v>32031.922499999986</v>
      </c>
    </row>
    <row r="372" spans="1:9" s="96" customFormat="1" ht="26" x14ac:dyDescent="0.35">
      <c r="A372" s="94" t="s">
        <v>261</v>
      </c>
      <c r="B372" s="94" t="s">
        <v>2237</v>
      </c>
      <c r="C372" s="95" t="s">
        <v>2238</v>
      </c>
      <c r="D372" s="13">
        <f t="shared" si="15"/>
        <v>1052016.06</v>
      </c>
      <c r="E372" s="13">
        <v>973688.51</v>
      </c>
      <c r="F372" s="13">
        <v>78327.550000000047</v>
      </c>
      <c r="G372" s="13">
        <v>54979.739999999991</v>
      </c>
      <c r="H372" s="13">
        <f t="shared" si="16"/>
        <v>13744.934999999998</v>
      </c>
      <c r="I372" s="13">
        <f t="shared" si="17"/>
        <v>41234.804999999993</v>
      </c>
    </row>
    <row r="373" spans="1:9" s="96" customFormat="1" ht="14.5" x14ac:dyDescent="0.35">
      <c r="A373" s="94" t="s">
        <v>2239</v>
      </c>
      <c r="B373" s="94" t="s">
        <v>2240</v>
      </c>
      <c r="C373" s="95" t="s">
        <v>2241</v>
      </c>
      <c r="D373" s="13">
        <f t="shared" si="15"/>
        <v>990153.98</v>
      </c>
      <c r="E373" s="13">
        <v>973933.57</v>
      </c>
      <c r="F373" s="13">
        <v>16220.410000000033</v>
      </c>
      <c r="G373" s="13">
        <v>40871.189999999944</v>
      </c>
      <c r="H373" s="13">
        <f t="shared" si="16"/>
        <v>10217.797499999986</v>
      </c>
      <c r="I373" s="13">
        <f t="shared" si="17"/>
        <v>30653.392499999958</v>
      </c>
    </row>
    <row r="374" spans="1:9" s="96" customFormat="1" ht="39" x14ac:dyDescent="0.35">
      <c r="A374" s="94" t="s">
        <v>2242</v>
      </c>
      <c r="B374" s="94" t="s">
        <v>2243</v>
      </c>
      <c r="C374" s="95" t="s">
        <v>2244</v>
      </c>
      <c r="D374" s="13">
        <f t="shared" si="15"/>
        <v>365000</v>
      </c>
      <c r="E374" s="13">
        <v>259769.74</v>
      </c>
      <c r="F374" s="13">
        <v>105230.26000000001</v>
      </c>
      <c r="G374" s="13">
        <v>12013.279999999999</v>
      </c>
      <c r="H374" s="13">
        <f t="shared" si="16"/>
        <v>3003.3199999999997</v>
      </c>
      <c r="I374" s="13">
        <f t="shared" si="17"/>
        <v>9009.9599999999991</v>
      </c>
    </row>
    <row r="375" spans="1:9" s="96" customFormat="1" ht="26" x14ac:dyDescent="0.35">
      <c r="A375" s="94" t="s">
        <v>378</v>
      </c>
      <c r="B375" s="94" t="s">
        <v>2245</v>
      </c>
      <c r="C375" s="95" t="s">
        <v>2246</v>
      </c>
      <c r="D375" s="13">
        <f t="shared" si="15"/>
        <v>500000</v>
      </c>
      <c r="E375" s="13">
        <v>448121.5</v>
      </c>
      <c r="F375" s="13">
        <v>51878.5</v>
      </c>
      <c r="G375" s="13">
        <v>89624.299999999988</v>
      </c>
      <c r="H375" s="13">
        <f t="shared" si="16"/>
        <v>22406.074999999997</v>
      </c>
      <c r="I375" s="13">
        <f t="shared" si="17"/>
        <v>67218.224999999991</v>
      </c>
    </row>
    <row r="376" spans="1:9" s="96" customFormat="1" ht="14.5" x14ac:dyDescent="0.35">
      <c r="A376" s="94" t="s">
        <v>2247</v>
      </c>
      <c r="B376" s="94" t="s">
        <v>2248</v>
      </c>
      <c r="C376" s="95" t="s">
        <v>2249</v>
      </c>
      <c r="D376" s="13">
        <f t="shared" si="15"/>
        <v>651534.97</v>
      </c>
      <c r="E376" s="13">
        <v>644460.78</v>
      </c>
      <c r="F376" s="13">
        <v>7074.1899999999441</v>
      </c>
      <c r="G376" s="13">
        <v>128184.74000000005</v>
      </c>
      <c r="H376" s="13">
        <f t="shared" si="16"/>
        <v>32046.185000000012</v>
      </c>
      <c r="I376" s="13">
        <f t="shared" si="17"/>
        <v>96138.555000000037</v>
      </c>
    </row>
    <row r="377" spans="1:9" s="96" customFormat="1" ht="14.5" x14ac:dyDescent="0.35">
      <c r="A377" s="94" t="s">
        <v>2250</v>
      </c>
      <c r="B377" s="94" t="s">
        <v>2251</v>
      </c>
      <c r="C377" s="95" t="s">
        <v>2252</v>
      </c>
      <c r="D377" s="13">
        <f t="shared" si="15"/>
        <v>742278.88</v>
      </c>
      <c r="E377" s="13">
        <v>548374.44999999995</v>
      </c>
      <c r="F377" s="13">
        <v>193904.43000000005</v>
      </c>
      <c r="G377" s="13">
        <v>41725.099999999977</v>
      </c>
      <c r="H377" s="13">
        <f t="shared" si="16"/>
        <v>10431.274999999994</v>
      </c>
      <c r="I377" s="13">
        <f t="shared" si="17"/>
        <v>31293.824999999983</v>
      </c>
    </row>
    <row r="378" spans="1:9" s="96" customFormat="1" ht="26" x14ac:dyDescent="0.35">
      <c r="A378" s="94" t="s">
        <v>2253</v>
      </c>
      <c r="B378" s="94" t="s">
        <v>2254</v>
      </c>
      <c r="C378" s="95" t="s">
        <v>2255</v>
      </c>
      <c r="D378" s="13">
        <f t="shared" si="15"/>
        <v>500000</v>
      </c>
      <c r="E378" s="13">
        <v>479670.08</v>
      </c>
      <c r="F378" s="13">
        <v>20329.919999999984</v>
      </c>
      <c r="G378" s="13">
        <v>21195.920000000042</v>
      </c>
      <c r="H378" s="13">
        <f t="shared" si="16"/>
        <v>5298.9800000000105</v>
      </c>
      <c r="I378" s="13">
        <f t="shared" si="17"/>
        <v>15896.940000000031</v>
      </c>
    </row>
    <row r="379" spans="1:9" s="96" customFormat="1" ht="14.5" x14ac:dyDescent="0.35">
      <c r="A379" s="94" t="s">
        <v>2256</v>
      </c>
      <c r="B379" s="94" t="s">
        <v>2257</v>
      </c>
      <c r="C379" s="95" t="s">
        <v>2258</v>
      </c>
      <c r="D379" s="13">
        <f t="shared" si="15"/>
        <v>747800.38</v>
      </c>
      <c r="E379" s="13">
        <v>615319.38</v>
      </c>
      <c r="F379" s="13">
        <v>132481</v>
      </c>
      <c r="G379" s="13">
        <v>27567.4</v>
      </c>
      <c r="H379" s="13">
        <f t="shared" si="16"/>
        <v>6891.85</v>
      </c>
      <c r="I379" s="13">
        <f t="shared" si="17"/>
        <v>20675.550000000003</v>
      </c>
    </row>
    <row r="380" spans="1:9" s="96" customFormat="1" ht="14.5" x14ac:dyDescent="0.35">
      <c r="A380" s="94" t="s">
        <v>2259</v>
      </c>
      <c r="B380" s="94" t="s">
        <v>2260</v>
      </c>
      <c r="C380" s="95" t="s">
        <v>2261</v>
      </c>
      <c r="D380" s="13">
        <f t="shared" si="15"/>
        <v>794103.27</v>
      </c>
      <c r="E380" s="13">
        <v>708023.82</v>
      </c>
      <c r="F380" s="13">
        <v>86079.45000000007</v>
      </c>
      <c r="G380" s="13">
        <v>32040.729999999865</v>
      </c>
      <c r="H380" s="13">
        <f t="shared" si="16"/>
        <v>8010.1824999999662</v>
      </c>
      <c r="I380" s="13">
        <f t="shared" si="17"/>
        <v>24030.547499999899</v>
      </c>
    </row>
    <row r="381" spans="1:9" s="96" customFormat="1" ht="14.5" x14ac:dyDescent="0.35">
      <c r="A381" s="94" t="s">
        <v>2262</v>
      </c>
      <c r="B381" s="94" t="s">
        <v>2263</v>
      </c>
      <c r="C381" s="95" t="s">
        <v>2264</v>
      </c>
      <c r="D381" s="13">
        <f t="shared" si="15"/>
        <v>995724.21</v>
      </c>
      <c r="E381" s="13">
        <v>995724.21</v>
      </c>
      <c r="F381" s="13">
        <v>0</v>
      </c>
      <c r="G381" s="13">
        <v>99572.419999999925</v>
      </c>
      <c r="H381" s="13">
        <f t="shared" si="16"/>
        <v>24893.104999999981</v>
      </c>
      <c r="I381" s="13">
        <f t="shared" si="17"/>
        <v>74679.314999999944</v>
      </c>
    </row>
    <row r="382" spans="1:9" s="96" customFormat="1" ht="14.5" x14ac:dyDescent="0.35">
      <c r="A382" s="94" t="s">
        <v>2265</v>
      </c>
      <c r="B382" s="94" t="s">
        <v>2266</v>
      </c>
      <c r="C382" s="95" t="s">
        <v>2267</v>
      </c>
      <c r="D382" s="13">
        <f t="shared" si="15"/>
        <v>164137.31</v>
      </c>
      <c r="E382" s="13">
        <v>164137.31</v>
      </c>
      <c r="F382" s="13">
        <v>0</v>
      </c>
      <c r="G382" s="13">
        <v>12551.950000000012</v>
      </c>
      <c r="H382" s="13">
        <f t="shared" si="16"/>
        <v>3137.9875000000029</v>
      </c>
      <c r="I382" s="13">
        <f t="shared" si="17"/>
        <v>9413.9625000000087</v>
      </c>
    </row>
    <row r="383" spans="1:9" s="96" customFormat="1" ht="26" x14ac:dyDescent="0.35">
      <c r="A383" s="94" t="s">
        <v>2268</v>
      </c>
      <c r="B383" s="94" t="s">
        <v>2269</v>
      </c>
      <c r="C383" s="95" t="s">
        <v>2270</v>
      </c>
      <c r="D383" s="13">
        <f t="shared" si="15"/>
        <v>179520</v>
      </c>
      <c r="E383" s="13">
        <v>179520</v>
      </c>
      <c r="F383" s="13">
        <v>0</v>
      </c>
      <c r="G383" s="13">
        <v>29429</v>
      </c>
      <c r="H383" s="13">
        <f t="shared" si="16"/>
        <v>7357.25</v>
      </c>
      <c r="I383" s="13">
        <f t="shared" si="17"/>
        <v>22071.75</v>
      </c>
    </row>
    <row r="384" spans="1:9" s="96" customFormat="1" ht="14.5" x14ac:dyDescent="0.35">
      <c r="A384" s="94" t="s">
        <v>492</v>
      </c>
      <c r="B384" s="94" t="s">
        <v>2271</v>
      </c>
      <c r="C384" s="95" t="s">
        <v>2272</v>
      </c>
      <c r="D384" s="13">
        <f t="shared" si="15"/>
        <v>757176.86</v>
      </c>
      <c r="E384" s="13">
        <v>639178.36</v>
      </c>
      <c r="F384" s="13">
        <v>117998.5</v>
      </c>
      <c r="G384" s="13">
        <v>10012.01</v>
      </c>
      <c r="H384" s="13">
        <f t="shared" si="16"/>
        <v>2503.0025000000001</v>
      </c>
      <c r="I384" s="13">
        <f t="shared" si="17"/>
        <v>7509.0074999999997</v>
      </c>
    </row>
    <row r="385" spans="1:9" s="96" customFormat="1" ht="14.5" x14ac:dyDescent="0.35">
      <c r="A385" s="94" t="s">
        <v>2273</v>
      </c>
      <c r="B385" s="94" t="s">
        <v>2274</v>
      </c>
      <c r="C385" s="95" t="s">
        <v>2275</v>
      </c>
      <c r="D385" s="13">
        <f t="shared" si="15"/>
        <v>97277.759999999995</v>
      </c>
      <c r="E385" s="13">
        <v>95595.33</v>
      </c>
      <c r="F385" s="13">
        <v>1682.429999999993</v>
      </c>
      <c r="G385" s="13">
        <v>86035.797000000006</v>
      </c>
      <c r="H385" s="13">
        <f t="shared" si="16"/>
        <v>21508.949250000001</v>
      </c>
      <c r="I385" s="13">
        <f t="shared" si="17"/>
        <v>64526.847750000001</v>
      </c>
    </row>
    <row r="386" spans="1:9" s="96" customFormat="1" ht="14.5" x14ac:dyDescent="0.35">
      <c r="A386" s="94" t="s">
        <v>2276</v>
      </c>
      <c r="B386" s="94" t="s">
        <v>2277</v>
      </c>
      <c r="C386" s="95" t="s">
        <v>2278</v>
      </c>
      <c r="D386" s="13">
        <f t="shared" si="15"/>
        <v>98166.59</v>
      </c>
      <c r="E386" s="13">
        <v>92934.31</v>
      </c>
      <c r="F386" s="13">
        <v>5232.2799999999988</v>
      </c>
      <c r="G386" s="13">
        <v>83640.879000000001</v>
      </c>
      <c r="H386" s="13">
        <f t="shared" si="16"/>
        <v>20910.21975</v>
      </c>
      <c r="I386" s="13">
        <f t="shared" si="17"/>
        <v>62730.659249999997</v>
      </c>
    </row>
    <row r="387" spans="1:9" s="96" customFormat="1" ht="14.5" x14ac:dyDescent="0.35">
      <c r="A387" s="94" t="s">
        <v>2222</v>
      </c>
      <c r="B387" s="94" t="s">
        <v>2279</v>
      </c>
      <c r="C387" s="95" t="s">
        <v>2280</v>
      </c>
      <c r="D387" s="13">
        <f t="shared" si="15"/>
        <v>47105.56</v>
      </c>
      <c r="E387" s="13">
        <v>44594.83</v>
      </c>
      <c r="F387" s="13">
        <v>2510.7299999999959</v>
      </c>
      <c r="G387" s="13">
        <v>40135.347000000002</v>
      </c>
      <c r="H387" s="13">
        <f t="shared" si="16"/>
        <v>10033.83675</v>
      </c>
      <c r="I387" s="13">
        <f t="shared" si="17"/>
        <v>30101.510249999999</v>
      </c>
    </row>
    <row r="388" spans="1:9" s="96" customFormat="1" ht="14.5" x14ac:dyDescent="0.35">
      <c r="A388" s="94" t="s">
        <v>2281</v>
      </c>
      <c r="B388" s="94" t="s">
        <v>2282</v>
      </c>
      <c r="C388" s="95" t="s">
        <v>2272</v>
      </c>
      <c r="D388" s="13">
        <f t="shared" si="15"/>
        <v>38015.199999999997</v>
      </c>
      <c r="E388" s="13">
        <v>38015.199999999997</v>
      </c>
      <c r="F388" s="13">
        <v>0</v>
      </c>
      <c r="G388" s="13">
        <v>34213.68</v>
      </c>
      <c r="H388" s="13">
        <f t="shared" si="16"/>
        <v>8553.42</v>
      </c>
      <c r="I388" s="13">
        <f t="shared" si="17"/>
        <v>25660.260000000002</v>
      </c>
    </row>
    <row r="389" spans="1:9" s="96" customFormat="1" ht="39" x14ac:dyDescent="0.35">
      <c r="A389" s="94" t="s">
        <v>864</v>
      </c>
      <c r="B389" s="94" t="s">
        <v>2283</v>
      </c>
      <c r="C389" s="95" t="s">
        <v>2284</v>
      </c>
      <c r="D389" s="13">
        <f t="shared" ref="D389:D452" si="18">E389+F389</f>
        <v>8033104.1799999997</v>
      </c>
      <c r="E389" s="13">
        <v>8005064.0099999998</v>
      </c>
      <c r="F389" s="13">
        <v>28040.169999999925</v>
      </c>
      <c r="G389" s="13">
        <v>323007.34000000003</v>
      </c>
      <c r="H389" s="13">
        <f t="shared" ref="H389:H452" si="19">G389*0.25</f>
        <v>80751.835000000006</v>
      </c>
      <c r="I389" s="13">
        <f t="shared" ref="I389:I452" si="20">G389*0.75</f>
        <v>242255.505</v>
      </c>
    </row>
    <row r="390" spans="1:9" s="96" customFormat="1" ht="26" x14ac:dyDescent="0.35">
      <c r="A390" s="94" t="s">
        <v>867</v>
      </c>
      <c r="B390" s="94" t="s">
        <v>2285</v>
      </c>
      <c r="C390" s="95" t="s">
        <v>2286</v>
      </c>
      <c r="D390" s="13">
        <f t="shared" si="18"/>
        <v>9843639.8000000007</v>
      </c>
      <c r="E390" s="13">
        <v>3772312.1</v>
      </c>
      <c r="F390" s="13">
        <v>6071327.7000000011</v>
      </c>
      <c r="G390" s="13">
        <v>1726293.62</v>
      </c>
      <c r="H390" s="13">
        <f t="shared" si="19"/>
        <v>431573.40500000003</v>
      </c>
      <c r="I390" s="13">
        <f t="shared" si="20"/>
        <v>1294720.2150000001</v>
      </c>
    </row>
    <row r="391" spans="1:9" s="96" customFormat="1" ht="26" x14ac:dyDescent="0.35">
      <c r="A391" s="94" t="s">
        <v>2287</v>
      </c>
      <c r="B391" s="94" t="s">
        <v>2288</v>
      </c>
      <c r="C391" s="95" t="s">
        <v>2289</v>
      </c>
      <c r="D391" s="13">
        <f t="shared" si="18"/>
        <v>66172.259999999995</v>
      </c>
      <c r="E391" s="13">
        <v>59328.05</v>
      </c>
      <c r="F391" s="13">
        <v>6844.2099999999919</v>
      </c>
      <c r="G391" s="13">
        <v>29106.95</v>
      </c>
      <c r="H391" s="13">
        <f t="shared" si="19"/>
        <v>7276.7375000000002</v>
      </c>
      <c r="I391" s="13">
        <f t="shared" si="20"/>
        <v>21830.212500000001</v>
      </c>
    </row>
    <row r="392" spans="1:9" s="96" customFormat="1" ht="14.5" x14ac:dyDescent="0.35">
      <c r="A392" s="94" t="s">
        <v>2290</v>
      </c>
      <c r="B392" s="94" t="s">
        <v>2291</v>
      </c>
      <c r="C392" s="95" t="s">
        <v>2292</v>
      </c>
      <c r="D392" s="13">
        <f t="shared" si="18"/>
        <v>2519731.1100000003</v>
      </c>
      <c r="E392" s="13">
        <v>2519731.1100000003</v>
      </c>
      <c r="F392" s="13">
        <v>0</v>
      </c>
      <c r="G392" s="13">
        <v>1093039.6400000004</v>
      </c>
      <c r="H392" s="13">
        <f t="shared" si="19"/>
        <v>273259.91000000009</v>
      </c>
      <c r="I392" s="13">
        <f t="shared" si="20"/>
        <v>819779.73000000021</v>
      </c>
    </row>
    <row r="393" spans="1:9" s="96" customFormat="1" ht="14.5" x14ac:dyDescent="0.35">
      <c r="A393" s="94" t="s">
        <v>2293</v>
      </c>
      <c r="B393" s="94" t="s">
        <v>2294</v>
      </c>
      <c r="C393" s="95" t="s">
        <v>2295</v>
      </c>
      <c r="D393" s="13">
        <f t="shared" si="18"/>
        <v>50000</v>
      </c>
      <c r="E393" s="13">
        <v>50000</v>
      </c>
      <c r="F393" s="13">
        <v>0</v>
      </c>
      <c r="G393" s="13">
        <v>45000</v>
      </c>
      <c r="H393" s="13">
        <f t="shared" si="19"/>
        <v>11250</v>
      </c>
      <c r="I393" s="13">
        <f t="shared" si="20"/>
        <v>33750</v>
      </c>
    </row>
    <row r="394" spans="1:9" s="96" customFormat="1" ht="14.5" x14ac:dyDescent="0.35">
      <c r="A394" s="94" t="s">
        <v>2296</v>
      </c>
      <c r="B394" s="94" t="s">
        <v>2297</v>
      </c>
      <c r="C394" s="95" t="s">
        <v>2298</v>
      </c>
      <c r="D394" s="13">
        <f t="shared" si="18"/>
        <v>1354519.23</v>
      </c>
      <c r="E394" s="13">
        <v>1354519.23</v>
      </c>
      <c r="F394" s="13">
        <v>0</v>
      </c>
      <c r="G394" s="13">
        <v>1219067.307</v>
      </c>
      <c r="H394" s="13">
        <f t="shared" si="19"/>
        <v>304766.82675000001</v>
      </c>
      <c r="I394" s="13">
        <f t="shared" si="20"/>
        <v>914300.48025000002</v>
      </c>
    </row>
    <row r="395" spans="1:9" s="96" customFormat="1" ht="26" x14ac:dyDescent="0.35">
      <c r="A395" s="94" t="s">
        <v>2299</v>
      </c>
      <c r="B395" s="94" t="s">
        <v>2300</v>
      </c>
      <c r="C395" s="95" t="s">
        <v>2301</v>
      </c>
      <c r="D395" s="13">
        <f t="shared" si="18"/>
        <v>2292267.4</v>
      </c>
      <c r="E395" s="13">
        <v>2034771.04</v>
      </c>
      <c r="F395" s="13">
        <v>257496.35999999987</v>
      </c>
      <c r="G395" s="13">
        <v>1044551.7000000001</v>
      </c>
      <c r="H395" s="13">
        <f t="shared" si="19"/>
        <v>261137.92500000002</v>
      </c>
      <c r="I395" s="13">
        <f t="shared" si="20"/>
        <v>783413.77500000002</v>
      </c>
    </row>
    <row r="396" spans="1:9" s="96" customFormat="1" ht="14.5" x14ac:dyDescent="0.35">
      <c r="A396" s="94" t="s">
        <v>2302</v>
      </c>
      <c r="B396" s="94" t="s">
        <v>2303</v>
      </c>
      <c r="C396" s="95" t="s">
        <v>2304</v>
      </c>
      <c r="D396" s="13">
        <f t="shared" si="18"/>
        <v>5752673.0499999998</v>
      </c>
      <c r="E396" s="13">
        <v>4461307.5</v>
      </c>
      <c r="F396" s="13">
        <v>1291365.5499999998</v>
      </c>
      <c r="G396" s="13">
        <v>2989251.24</v>
      </c>
      <c r="H396" s="13">
        <f t="shared" si="19"/>
        <v>747312.81</v>
      </c>
      <c r="I396" s="13">
        <f t="shared" si="20"/>
        <v>2241938.4300000002</v>
      </c>
    </row>
    <row r="397" spans="1:9" s="96" customFormat="1" ht="14.5" x14ac:dyDescent="0.35">
      <c r="A397" s="94" t="s">
        <v>2305</v>
      </c>
      <c r="B397" s="94" t="s">
        <v>2306</v>
      </c>
      <c r="C397" s="95" t="s">
        <v>2307</v>
      </c>
      <c r="D397" s="13">
        <f t="shared" si="18"/>
        <v>50000</v>
      </c>
      <c r="E397" s="13">
        <v>49657.120000000003</v>
      </c>
      <c r="F397" s="13">
        <v>342.87999999999738</v>
      </c>
      <c r="G397" s="13">
        <v>14264.620000000003</v>
      </c>
      <c r="H397" s="13">
        <f t="shared" si="19"/>
        <v>3566.1550000000007</v>
      </c>
      <c r="I397" s="13">
        <f t="shared" si="20"/>
        <v>10698.465000000002</v>
      </c>
    </row>
    <row r="398" spans="1:9" s="96" customFormat="1" ht="14.5" x14ac:dyDescent="0.35">
      <c r="A398" s="94" t="s">
        <v>2308</v>
      </c>
      <c r="B398" s="94" t="s">
        <v>2309</v>
      </c>
      <c r="C398" s="95" t="s">
        <v>2310</v>
      </c>
      <c r="D398" s="13">
        <f t="shared" si="18"/>
        <v>50000</v>
      </c>
      <c r="E398" s="13">
        <v>50000</v>
      </c>
      <c r="F398" s="13">
        <v>0</v>
      </c>
      <c r="G398" s="13">
        <v>45000</v>
      </c>
      <c r="H398" s="13">
        <f t="shared" si="19"/>
        <v>11250</v>
      </c>
      <c r="I398" s="13">
        <f t="shared" si="20"/>
        <v>33750</v>
      </c>
    </row>
    <row r="399" spans="1:9" s="96" customFormat="1" ht="14.5" x14ac:dyDescent="0.35">
      <c r="A399" s="94" t="s">
        <v>2311</v>
      </c>
      <c r="B399" s="94" t="s">
        <v>2312</v>
      </c>
      <c r="C399" s="95" t="s">
        <v>2313</v>
      </c>
      <c r="D399" s="13">
        <f t="shared" si="18"/>
        <v>50000</v>
      </c>
      <c r="E399" s="13">
        <v>45576.03</v>
      </c>
      <c r="F399" s="13">
        <v>4423.9700000000012</v>
      </c>
      <c r="G399" s="13">
        <v>28388.18</v>
      </c>
      <c r="H399" s="13">
        <f t="shared" si="19"/>
        <v>7097.0450000000001</v>
      </c>
      <c r="I399" s="13">
        <f t="shared" si="20"/>
        <v>21291.135000000002</v>
      </c>
    </row>
    <row r="400" spans="1:9" s="96" customFormat="1" ht="14.5" x14ac:dyDescent="0.35">
      <c r="A400" s="94" t="s">
        <v>2314</v>
      </c>
      <c r="B400" s="94" t="s">
        <v>2315</v>
      </c>
      <c r="C400" s="95" t="s">
        <v>2316</v>
      </c>
      <c r="D400" s="13">
        <f t="shared" si="18"/>
        <v>3046191.96</v>
      </c>
      <c r="E400" s="13">
        <v>2722307.89</v>
      </c>
      <c r="F400" s="13">
        <v>323884.06999999983</v>
      </c>
      <c r="G400" s="13">
        <v>519541.53</v>
      </c>
      <c r="H400" s="13">
        <f t="shared" si="19"/>
        <v>129885.38250000001</v>
      </c>
      <c r="I400" s="13">
        <f t="shared" si="20"/>
        <v>389656.14750000002</v>
      </c>
    </row>
    <row r="401" spans="1:9" s="96" customFormat="1" ht="14.5" x14ac:dyDescent="0.35">
      <c r="A401" s="94" t="s">
        <v>2317</v>
      </c>
      <c r="B401" s="94" t="s">
        <v>2318</v>
      </c>
      <c r="C401" s="95" t="s">
        <v>2319</v>
      </c>
      <c r="D401" s="13">
        <f t="shared" si="18"/>
        <v>50000</v>
      </c>
      <c r="E401" s="13">
        <v>44544.49</v>
      </c>
      <c r="F401" s="13">
        <v>5455.510000000002</v>
      </c>
      <c r="G401" s="13">
        <v>40090.040999999997</v>
      </c>
      <c r="H401" s="13">
        <f t="shared" si="19"/>
        <v>10022.510249999999</v>
      </c>
      <c r="I401" s="13">
        <f t="shared" si="20"/>
        <v>30067.530749999998</v>
      </c>
    </row>
    <row r="402" spans="1:9" s="96" customFormat="1" ht="26" x14ac:dyDescent="0.35">
      <c r="A402" s="94" t="s">
        <v>864</v>
      </c>
      <c r="B402" s="94" t="s">
        <v>649</v>
      </c>
      <c r="C402" s="95" t="s">
        <v>2320</v>
      </c>
      <c r="D402" s="13">
        <f t="shared" si="18"/>
        <v>30217789.25</v>
      </c>
      <c r="E402" s="13">
        <v>22782092.350000001</v>
      </c>
      <c r="F402" s="13">
        <v>7435696.8999999985</v>
      </c>
      <c r="G402" s="13">
        <v>6912184.5</v>
      </c>
      <c r="H402" s="13">
        <f t="shared" si="19"/>
        <v>1728046.125</v>
      </c>
      <c r="I402" s="13">
        <f t="shared" si="20"/>
        <v>5184138.375</v>
      </c>
    </row>
    <row r="403" spans="1:9" s="96" customFormat="1" ht="14.5" x14ac:dyDescent="0.35">
      <c r="A403" s="94" t="s">
        <v>2321</v>
      </c>
      <c r="B403" s="94" t="s">
        <v>2322</v>
      </c>
      <c r="C403" s="95" t="s">
        <v>2323</v>
      </c>
      <c r="D403" s="13">
        <f t="shared" si="18"/>
        <v>9908394.1099999994</v>
      </c>
      <c r="E403" s="13">
        <v>9908394.1099999994</v>
      </c>
      <c r="F403" s="13">
        <v>0</v>
      </c>
      <c r="G403" s="13">
        <v>2241476.9099999992</v>
      </c>
      <c r="H403" s="13">
        <f t="shared" si="19"/>
        <v>560369.2274999998</v>
      </c>
      <c r="I403" s="13">
        <f t="shared" si="20"/>
        <v>1681107.6824999994</v>
      </c>
    </row>
    <row r="404" spans="1:9" s="96" customFormat="1" ht="14.5" x14ac:dyDescent="0.35">
      <c r="A404" s="94" t="s">
        <v>2324</v>
      </c>
      <c r="B404" s="94" t="s">
        <v>2325</v>
      </c>
      <c r="C404" s="95" t="s">
        <v>2326</v>
      </c>
      <c r="D404" s="13">
        <f t="shared" si="18"/>
        <v>5721510.29</v>
      </c>
      <c r="E404" s="13">
        <v>4835180.18</v>
      </c>
      <c r="F404" s="13">
        <v>886330.11000000034</v>
      </c>
      <c r="G404" s="13">
        <v>2003111.4499999997</v>
      </c>
      <c r="H404" s="13">
        <f t="shared" si="19"/>
        <v>500777.86249999993</v>
      </c>
      <c r="I404" s="13">
        <f t="shared" si="20"/>
        <v>1502333.5874999999</v>
      </c>
    </row>
    <row r="405" spans="1:9" s="96" customFormat="1" ht="26" x14ac:dyDescent="0.35">
      <c r="A405" s="94" t="s">
        <v>1783</v>
      </c>
      <c r="B405" s="94" t="s">
        <v>2327</v>
      </c>
      <c r="C405" s="95" t="s">
        <v>2328</v>
      </c>
      <c r="D405" s="13">
        <f t="shared" si="18"/>
        <v>599675.69999999995</v>
      </c>
      <c r="E405" s="13">
        <v>588014.06999999995</v>
      </c>
      <c r="F405" s="13">
        <v>11661.630000000005</v>
      </c>
      <c r="G405" s="13">
        <v>29400.7</v>
      </c>
      <c r="H405" s="13">
        <f t="shared" si="19"/>
        <v>7350.1750000000002</v>
      </c>
      <c r="I405" s="13">
        <f t="shared" si="20"/>
        <v>22050.525000000001</v>
      </c>
    </row>
    <row r="406" spans="1:9" s="96" customFormat="1" ht="26" x14ac:dyDescent="0.35">
      <c r="A406" s="94" t="s">
        <v>2329</v>
      </c>
      <c r="B406" s="94" t="s">
        <v>2330</v>
      </c>
      <c r="C406" s="95" t="s">
        <v>2331</v>
      </c>
      <c r="D406" s="13">
        <f t="shared" si="18"/>
        <v>2190000</v>
      </c>
      <c r="E406" s="13">
        <v>1632531.65</v>
      </c>
      <c r="F406" s="13">
        <v>557468.35000000009</v>
      </c>
      <c r="G406" s="13">
        <v>54174.080000000002</v>
      </c>
      <c r="H406" s="13">
        <f t="shared" si="19"/>
        <v>13543.52</v>
      </c>
      <c r="I406" s="13">
        <f t="shared" si="20"/>
        <v>40630.559999999998</v>
      </c>
    </row>
    <row r="407" spans="1:9" s="96" customFormat="1" ht="14.5" x14ac:dyDescent="0.35">
      <c r="A407" s="94" t="s">
        <v>2332</v>
      </c>
      <c r="B407" s="94" t="s">
        <v>2333</v>
      </c>
      <c r="C407" s="95" t="s">
        <v>2334</v>
      </c>
      <c r="D407" s="13">
        <f t="shared" si="18"/>
        <v>2291584.6</v>
      </c>
      <c r="E407" s="13">
        <v>2245804.5299999998</v>
      </c>
      <c r="F407" s="13">
        <v>45780.070000000298</v>
      </c>
      <c r="G407" s="13">
        <v>111768.8</v>
      </c>
      <c r="H407" s="13">
        <f t="shared" si="19"/>
        <v>27942.2</v>
      </c>
      <c r="I407" s="13">
        <f t="shared" si="20"/>
        <v>83826.600000000006</v>
      </c>
    </row>
    <row r="408" spans="1:9" s="96" customFormat="1" ht="26" x14ac:dyDescent="0.35">
      <c r="A408" s="94" t="s">
        <v>2335</v>
      </c>
      <c r="B408" s="94" t="s">
        <v>2336</v>
      </c>
      <c r="C408" s="95" t="s">
        <v>2337</v>
      </c>
      <c r="D408" s="13">
        <f t="shared" si="18"/>
        <v>1211912.42</v>
      </c>
      <c r="E408" s="13">
        <v>1122292.19</v>
      </c>
      <c r="F408" s="13">
        <v>89620.229999999981</v>
      </c>
      <c r="G408" s="13">
        <v>706653.34</v>
      </c>
      <c r="H408" s="13">
        <f t="shared" si="19"/>
        <v>176663.33499999999</v>
      </c>
      <c r="I408" s="13">
        <f t="shared" si="20"/>
        <v>529990.005</v>
      </c>
    </row>
    <row r="409" spans="1:9" s="96" customFormat="1" ht="26" x14ac:dyDescent="0.35">
      <c r="A409" s="94" t="s">
        <v>2179</v>
      </c>
      <c r="B409" s="94" t="s">
        <v>635</v>
      </c>
      <c r="C409" s="95" t="s">
        <v>2338</v>
      </c>
      <c r="D409" s="13">
        <f t="shared" si="18"/>
        <v>12896352.189999999</v>
      </c>
      <c r="E409" s="13">
        <v>10409252.6</v>
      </c>
      <c r="F409" s="13">
        <v>2487099.59</v>
      </c>
      <c r="G409" s="13">
        <v>2372957.7599999988</v>
      </c>
      <c r="H409" s="13">
        <f t="shared" si="19"/>
        <v>593239.43999999971</v>
      </c>
      <c r="I409" s="13">
        <f t="shared" si="20"/>
        <v>1779718.3199999991</v>
      </c>
    </row>
    <row r="410" spans="1:9" s="96" customFormat="1" ht="26" x14ac:dyDescent="0.35">
      <c r="A410" s="94" t="s">
        <v>2179</v>
      </c>
      <c r="B410" s="94" t="s">
        <v>868</v>
      </c>
      <c r="C410" s="95" t="s">
        <v>2339</v>
      </c>
      <c r="D410" s="13">
        <f t="shared" si="18"/>
        <v>13549419.870000001</v>
      </c>
      <c r="E410" s="13">
        <v>13549419.870000001</v>
      </c>
      <c r="F410" s="13">
        <v>0</v>
      </c>
      <c r="G410" s="13">
        <v>12194477.883000001</v>
      </c>
      <c r="H410" s="13">
        <f t="shared" si="19"/>
        <v>3048619.4707500003</v>
      </c>
      <c r="I410" s="13">
        <f t="shared" si="20"/>
        <v>9145858.412250001</v>
      </c>
    </row>
    <row r="411" spans="1:9" s="96" customFormat="1" ht="26" x14ac:dyDescent="0.35">
      <c r="A411" s="94" t="s">
        <v>2340</v>
      </c>
      <c r="B411" s="94" t="s">
        <v>637</v>
      </c>
      <c r="C411" s="95" t="s">
        <v>2341</v>
      </c>
      <c r="D411" s="13">
        <f t="shared" si="18"/>
        <v>11624626.9</v>
      </c>
      <c r="E411" s="13">
        <v>8652610.4299999997</v>
      </c>
      <c r="F411" s="13">
        <v>2972016.4700000007</v>
      </c>
      <c r="G411" s="13">
        <v>1995962.09</v>
      </c>
      <c r="H411" s="13">
        <f t="shared" si="19"/>
        <v>498990.52250000002</v>
      </c>
      <c r="I411" s="13">
        <f t="shared" si="20"/>
        <v>1496971.5675000001</v>
      </c>
    </row>
    <row r="412" spans="1:9" s="96" customFormat="1" ht="26" x14ac:dyDescent="0.35">
      <c r="A412" s="94" t="s">
        <v>2340</v>
      </c>
      <c r="B412" s="94" t="s">
        <v>869</v>
      </c>
      <c r="C412" s="95" t="s">
        <v>2342</v>
      </c>
      <c r="D412" s="13">
        <f t="shared" si="18"/>
        <v>11672047</v>
      </c>
      <c r="E412" s="13">
        <v>10738404.370000001</v>
      </c>
      <c r="F412" s="13">
        <v>933642.62999999896</v>
      </c>
      <c r="G412" s="13">
        <v>6645711.3499999996</v>
      </c>
      <c r="H412" s="13">
        <f t="shared" si="19"/>
        <v>1661427.8374999999</v>
      </c>
      <c r="I412" s="13">
        <f t="shared" si="20"/>
        <v>4984283.5124999993</v>
      </c>
    </row>
    <row r="413" spans="1:9" s="96" customFormat="1" ht="26" x14ac:dyDescent="0.35">
      <c r="A413" s="94" t="s">
        <v>2340</v>
      </c>
      <c r="B413" s="94" t="s">
        <v>639</v>
      </c>
      <c r="C413" s="95" t="s">
        <v>2343</v>
      </c>
      <c r="D413" s="13">
        <f t="shared" si="18"/>
        <v>14200657.109999999</v>
      </c>
      <c r="E413" s="13">
        <v>12681788.15</v>
      </c>
      <c r="F413" s="13">
        <v>1518868.959999999</v>
      </c>
      <c r="G413" s="13">
        <v>3913697.7</v>
      </c>
      <c r="H413" s="13">
        <f t="shared" si="19"/>
        <v>978424.42500000005</v>
      </c>
      <c r="I413" s="13">
        <f t="shared" si="20"/>
        <v>2935273.2750000004</v>
      </c>
    </row>
    <row r="414" spans="1:9" s="96" customFormat="1" ht="26" x14ac:dyDescent="0.35">
      <c r="A414" s="94" t="s">
        <v>2340</v>
      </c>
      <c r="B414" s="94" t="s">
        <v>641</v>
      </c>
      <c r="C414" s="95" t="s">
        <v>2344</v>
      </c>
      <c r="D414" s="13">
        <f t="shared" si="18"/>
        <v>13041206.52</v>
      </c>
      <c r="E414" s="13">
        <v>10644789.74</v>
      </c>
      <c r="F414" s="13">
        <v>2396416.7799999993</v>
      </c>
      <c r="G414" s="13">
        <v>3732180.34</v>
      </c>
      <c r="H414" s="13">
        <f t="shared" si="19"/>
        <v>933045.08499999996</v>
      </c>
      <c r="I414" s="13">
        <f t="shared" si="20"/>
        <v>2799135.2549999999</v>
      </c>
    </row>
    <row r="415" spans="1:9" s="96" customFormat="1" ht="26" x14ac:dyDescent="0.35">
      <c r="A415" s="94" t="s">
        <v>2340</v>
      </c>
      <c r="B415" s="94" t="s">
        <v>643</v>
      </c>
      <c r="C415" s="95" t="s">
        <v>2345</v>
      </c>
      <c r="D415" s="13">
        <f t="shared" si="18"/>
        <v>6661136.6500000004</v>
      </c>
      <c r="E415" s="13">
        <v>6071891.7999999998</v>
      </c>
      <c r="F415" s="13">
        <v>589244.85000000056</v>
      </c>
      <c r="G415" s="13">
        <v>1233470.45</v>
      </c>
      <c r="H415" s="13">
        <f t="shared" si="19"/>
        <v>308367.61249999999</v>
      </c>
      <c r="I415" s="13">
        <f t="shared" si="20"/>
        <v>925102.83749999991</v>
      </c>
    </row>
    <row r="416" spans="1:9" s="96" customFormat="1" ht="26" x14ac:dyDescent="0.35">
      <c r="A416" s="94" t="s">
        <v>2340</v>
      </c>
      <c r="B416" s="94" t="s">
        <v>645</v>
      </c>
      <c r="C416" s="95" t="s">
        <v>2346</v>
      </c>
      <c r="D416" s="13">
        <f t="shared" si="18"/>
        <v>5751066.21</v>
      </c>
      <c r="E416" s="13">
        <v>4315546.59</v>
      </c>
      <c r="F416" s="13">
        <v>1435519.62</v>
      </c>
      <c r="G416" s="13">
        <v>1588894.04</v>
      </c>
      <c r="H416" s="13">
        <f t="shared" si="19"/>
        <v>397223.51</v>
      </c>
      <c r="I416" s="13">
        <f t="shared" si="20"/>
        <v>1191670.53</v>
      </c>
    </row>
    <row r="417" spans="1:9" s="96" customFormat="1" ht="26" x14ac:dyDescent="0.35">
      <c r="A417" s="94" t="s">
        <v>2340</v>
      </c>
      <c r="B417" s="94" t="s">
        <v>647</v>
      </c>
      <c r="C417" s="95" t="s">
        <v>2347</v>
      </c>
      <c r="D417" s="13">
        <f t="shared" si="18"/>
        <v>10008431.1</v>
      </c>
      <c r="E417" s="13">
        <v>8955099.459999999</v>
      </c>
      <c r="F417" s="13">
        <v>1053331.6400000006</v>
      </c>
      <c r="G417" s="13">
        <v>1615374.05</v>
      </c>
      <c r="H417" s="13">
        <f t="shared" si="19"/>
        <v>403843.51250000001</v>
      </c>
      <c r="I417" s="13">
        <f t="shared" si="20"/>
        <v>1211530.5375000001</v>
      </c>
    </row>
    <row r="418" spans="1:9" s="96" customFormat="1" ht="14.5" x14ac:dyDescent="0.35">
      <c r="A418" s="94" t="s">
        <v>864</v>
      </c>
      <c r="B418" s="94" t="s">
        <v>2348</v>
      </c>
      <c r="C418" s="95" t="s">
        <v>2349</v>
      </c>
      <c r="D418" s="13">
        <f t="shared" si="18"/>
        <v>213038223.74000001</v>
      </c>
      <c r="E418" s="13">
        <v>213038223.74000001</v>
      </c>
      <c r="F418" s="13">
        <v>0</v>
      </c>
      <c r="G418" s="13">
        <v>10063966.810000001</v>
      </c>
      <c r="H418" s="13">
        <f t="shared" si="19"/>
        <v>2515991.7025000001</v>
      </c>
      <c r="I418" s="13">
        <f t="shared" si="20"/>
        <v>7547975.1074999999</v>
      </c>
    </row>
    <row r="419" spans="1:9" s="96" customFormat="1" ht="14.5" x14ac:dyDescent="0.35">
      <c r="A419" s="94" t="s">
        <v>2350</v>
      </c>
      <c r="B419" s="94" t="s">
        <v>2351</v>
      </c>
      <c r="C419" s="95" t="s">
        <v>2352</v>
      </c>
      <c r="D419" s="13">
        <f t="shared" si="18"/>
        <v>4844703.62</v>
      </c>
      <c r="E419" s="13">
        <v>3730421.77</v>
      </c>
      <c r="F419" s="13">
        <v>1114281.8500000001</v>
      </c>
      <c r="G419" s="13">
        <v>242325.18</v>
      </c>
      <c r="H419" s="13">
        <f t="shared" si="19"/>
        <v>60581.294999999998</v>
      </c>
      <c r="I419" s="13">
        <f t="shared" si="20"/>
        <v>181743.88500000001</v>
      </c>
    </row>
    <row r="420" spans="1:9" s="96" customFormat="1" ht="14.5" x14ac:dyDescent="0.35">
      <c r="A420" s="94" t="s">
        <v>2350</v>
      </c>
      <c r="B420" s="94" t="s">
        <v>2353</v>
      </c>
      <c r="C420" s="95" t="s">
        <v>2354</v>
      </c>
      <c r="D420" s="13">
        <f t="shared" si="18"/>
        <v>4669257.13</v>
      </c>
      <c r="E420" s="13">
        <v>4574924.25</v>
      </c>
      <c r="F420" s="13">
        <v>94332.879999999888</v>
      </c>
      <c r="G420" s="13">
        <v>233462.86</v>
      </c>
      <c r="H420" s="13">
        <f t="shared" si="19"/>
        <v>58365.714999999997</v>
      </c>
      <c r="I420" s="13">
        <f t="shared" si="20"/>
        <v>175097.14499999999</v>
      </c>
    </row>
    <row r="421" spans="1:9" s="96" customFormat="1" ht="14.5" x14ac:dyDescent="0.35">
      <c r="A421" s="94" t="s">
        <v>303</v>
      </c>
      <c r="B421" s="94" t="s">
        <v>2355</v>
      </c>
      <c r="C421" s="95" t="s">
        <v>2356</v>
      </c>
      <c r="D421" s="13">
        <f t="shared" si="18"/>
        <v>1801074.23</v>
      </c>
      <c r="E421" s="13">
        <v>1559005.27</v>
      </c>
      <c r="F421" s="13">
        <v>242068.95999999996</v>
      </c>
      <c r="G421" s="13">
        <v>90053.81</v>
      </c>
      <c r="H421" s="13">
        <f t="shared" si="19"/>
        <v>22513.452499999999</v>
      </c>
      <c r="I421" s="13">
        <f t="shared" si="20"/>
        <v>67540.357499999998</v>
      </c>
    </row>
    <row r="422" spans="1:9" s="96" customFormat="1" ht="39" x14ac:dyDescent="0.35">
      <c r="A422" s="94" t="s">
        <v>2357</v>
      </c>
      <c r="B422" s="94" t="s">
        <v>2358</v>
      </c>
      <c r="C422" s="95" t="s">
        <v>2359</v>
      </c>
      <c r="D422" s="13">
        <f t="shared" si="18"/>
        <v>14194731.359999999</v>
      </c>
      <c r="E422" s="13">
        <v>12894776.939999999</v>
      </c>
      <c r="F422" s="13">
        <v>1299954.42</v>
      </c>
      <c r="G422" s="13">
        <v>709736.57</v>
      </c>
      <c r="H422" s="13">
        <f t="shared" si="19"/>
        <v>177434.14249999999</v>
      </c>
      <c r="I422" s="13">
        <f t="shared" si="20"/>
        <v>532302.42749999999</v>
      </c>
    </row>
    <row r="423" spans="1:9" s="96" customFormat="1" ht="14.5" x14ac:dyDescent="0.35">
      <c r="A423" s="94" t="s">
        <v>2360</v>
      </c>
      <c r="B423" s="94" t="s">
        <v>2361</v>
      </c>
      <c r="C423" s="95" t="s">
        <v>2362</v>
      </c>
      <c r="D423" s="13">
        <f t="shared" si="18"/>
        <v>696949.72</v>
      </c>
      <c r="E423" s="13">
        <v>675489.86</v>
      </c>
      <c r="F423" s="13">
        <v>21459.859999999986</v>
      </c>
      <c r="G423" s="13">
        <v>675209.86</v>
      </c>
      <c r="H423" s="13">
        <f t="shared" si="19"/>
        <v>168802.465</v>
      </c>
      <c r="I423" s="13">
        <f t="shared" si="20"/>
        <v>506407.39500000002</v>
      </c>
    </row>
    <row r="424" spans="1:9" s="96" customFormat="1" ht="39" x14ac:dyDescent="0.35">
      <c r="A424" s="94" t="s">
        <v>2363</v>
      </c>
      <c r="B424" s="94" t="s">
        <v>2364</v>
      </c>
      <c r="C424" s="95" t="s">
        <v>2365</v>
      </c>
      <c r="D424" s="13">
        <f t="shared" si="18"/>
        <v>4849081.1500000004</v>
      </c>
      <c r="E424" s="13">
        <v>4849081.1500000004</v>
      </c>
      <c r="F424" s="13">
        <v>0</v>
      </c>
      <c r="G424" s="13">
        <v>434585.59999999998</v>
      </c>
      <c r="H424" s="13">
        <f t="shared" si="19"/>
        <v>108646.39999999999</v>
      </c>
      <c r="I424" s="13">
        <f t="shared" si="20"/>
        <v>325939.19999999995</v>
      </c>
    </row>
    <row r="425" spans="1:9" s="96" customFormat="1" ht="26" x14ac:dyDescent="0.35">
      <c r="A425" s="94" t="s">
        <v>864</v>
      </c>
      <c r="B425" s="94" t="s">
        <v>2366</v>
      </c>
      <c r="C425" s="95" t="s">
        <v>2367</v>
      </c>
      <c r="D425" s="13">
        <f t="shared" si="18"/>
        <v>2116120.5</v>
      </c>
      <c r="E425" s="13">
        <v>2116120.5</v>
      </c>
      <c r="F425" s="13">
        <v>0</v>
      </c>
      <c r="G425" s="13">
        <v>1904508.45</v>
      </c>
      <c r="H425" s="13">
        <f t="shared" si="19"/>
        <v>476127.11249999999</v>
      </c>
      <c r="I425" s="13">
        <f t="shared" si="20"/>
        <v>1428381.3374999999</v>
      </c>
    </row>
    <row r="426" spans="1:9" s="96" customFormat="1" ht="14.5" x14ac:dyDescent="0.35">
      <c r="A426" s="94" t="s">
        <v>2368</v>
      </c>
      <c r="B426" s="94" t="s">
        <v>2369</v>
      </c>
      <c r="C426" s="95" t="s">
        <v>2370</v>
      </c>
      <c r="D426" s="13">
        <f t="shared" si="18"/>
        <v>1500000</v>
      </c>
      <c r="E426" s="13">
        <v>1483380.83</v>
      </c>
      <c r="F426" s="13">
        <v>16619.169999999925</v>
      </c>
      <c r="G426" s="13">
        <v>199946.83</v>
      </c>
      <c r="H426" s="13">
        <f t="shared" si="19"/>
        <v>49986.707499999997</v>
      </c>
      <c r="I426" s="13">
        <f t="shared" si="20"/>
        <v>149960.1225</v>
      </c>
    </row>
    <row r="427" spans="1:9" s="96" customFormat="1" ht="14.5" x14ac:dyDescent="0.35">
      <c r="A427" s="94" t="s">
        <v>2357</v>
      </c>
      <c r="B427" s="94" t="s">
        <v>2371</v>
      </c>
      <c r="C427" s="95" t="s">
        <v>2372</v>
      </c>
      <c r="D427" s="13">
        <f t="shared" si="18"/>
        <v>817621.51</v>
      </c>
      <c r="E427" s="13">
        <v>817621.51</v>
      </c>
      <c r="F427" s="13">
        <v>0</v>
      </c>
      <c r="G427" s="13">
        <v>185570.92</v>
      </c>
      <c r="H427" s="13">
        <f t="shared" si="19"/>
        <v>46392.73</v>
      </c>
      <c r="I427" s="13">
        <f t="shared" si="20"/>
        <v>139178.19</v>
      </c>
    </row>
    <row r="428" spans="1:9" s="96" customFormat="1" ht="14.5" x14ac:dyDescent="0.35">
      <c r="A428" s="94" t="s">
        <v>2373</v>
      </c>
      <c r="B428" s="94" t="s">
        <v>2374</v>
      </c>
      <c r="C428" s="95" t="s">
        <v>2375</v>
      </c>
      <c r="D428" s="13">
        <f t="shared" si="18"/>
        <v>200000</v>
      </c>
      <c r="E428" s="13">
        <v>200000</v>
      </c>
      <c r="F428" s="13">
        <v>0</v>
      </c>
      <c r="G428" s="13">
        <v>180000</v>
      </c>
      <c r="H428" s="13">
        <f t="shared" si="19"/>
        <v>45000</v>
      </c>
      <c r="I428" s="13">
        <f t="shared" si="20"/>
        <v>135000</v>
      </c>
    </row>
    <row r="429" spans="1:9" s="96" customFormat="1" ht="14.5" x14ac:dyDescent="0.35">
      <c r="A429" s="94" t="s">
        <v>2373</v>
      </c>
      <c r="B429" s="94" t="s">
        <v>2376</v>
      </c>
      <c r="C429" s="95" t="s">
        <v>2377</v>
      </c>
      <c r="D429" s="13">
        <f t="shared" si="18"/>
        <v>301000</v>
      </c>
      <c r="E429" s="13">
        <v>301000</v>
      </c>
      <c r="F429" s="13">
        <v>0</v>
      </c>
      <c r="G429" s="13">
        <v>270900</v>
      </c>
      <c r="H429" s="13">
        <f t="shared" si="19"/>
        <v>67725</v>
      </c>
      <c r="I429" s="13">
        <f t="shared" si="20"/>
        <v>203175</v>
      </c>
    </row>
    <row r="430" spans="1:9" s="96" customFormat="1" ht="52" x14ac:dyDescent="0.35">
      <c r="A430" s="94" t="s">
        <v>2357</v>
      </c>
      <c r="B430" s="94" t="s">
        <v>2378</v>
      </c>
      <c r="C430" s="95" t="s">
        <v>2379</v>
      </c>
      <c r="D430" s="13">
        <f t="shared" si="18"/>
        <v>1600000</v>
      </c>
      <c r="E430" s="13">
        <v>1600000</v>
      </c>
      <c r="F430" s="13">
        <v>0</v>
      </c>
      <c r="G430" s="13">
        <v>72031.539999999994</v>
      </c>
      <c r="H430" s="13">
        <f t="shared" si="19"/>
        <v>18007.884999999998</v>
      </c>
      <c r="I430" s="13">
        <f t="shared" si="20"/>
        <v>54023.654999999999</v>
      </c>
    </row>
    <row r="431" spans="1:9" s="96" customFormat="1" ht="26" x14ac:dyDescent="0.35">
      <c r="A431" s="94" t="s">
        <v>2357</v>
      </c>
      <c r="B431" s="94" t="s">
        <v>2380</v>
      </c>
      <c r="C431" s="95" t="s">
        <v>2381</v>
      </c>
      <c r="D431" s="13">
        <f t="shared" si="18"/>
        <v>1450151.74</v>
      </c>
      <c r="E431" s="13">
        <v>1450151.74</v>
      </c>
      <c r="F431" s="13">
        <v>0</v>
      </c>
      <c r="G431" s="13">
        <v>149660.38</v>
      </c>
      <c r="H431" s="13">
        <f t="shared" si="19"/>
        <v>37415.095000000001</v>
      </c>
      <c r="I431" s="13">
        <f t="shared" si="20"/>
        <v>112245.285</v>
      </c>
    </row>
    <row r="432" spans="1:9" s="96" customFormat="1" ht="14.5" x14ac:dyDescent="0.35">
      <c r="A432" s="94" t="s">
        <v>2357</v>
      </c>
      <c r="B432" s="94" t="s">
        <v>2382</v>
      </c>
      <c r="C432" s="95" t="s">
        <v>2383</v>
      </c>
      <c r="D432" s="13">
        <f t="shared" si="18"/>
        <v>1100000</v>
      </c>
      <c r="E432" s="13">
        <v>1031236.76</v>
      </c>
      <c r="F432" s="13">
        <v>68763.239999999991</v>
      </c>
      <c r="G432" s="13">
        <v>486050.46</v>
      </c>
      <c r="H432" s="13">
        <f t="shared" si="19"/>
        <v>121512.61500000001</v>
      </c>
      <c r="I432" s="13">
        <f t="shared" si="20"/>
        <v>364537.84500000003</v>
      </c>
    </row>
    <row r="433" spans="1:9" s="96" customFormat="1" ht="14.5" x14ac:dyDescent="0.35">
      <c r="A433" s="94" t="s">
        <v>516</v>
      </c>
      <c r="B433" s="94" t="s">
        <v>2384</v>
      </c>
      <c r="C433" s="95" t="s">
        <v>2385</v>
      </c>
      <c r="D433" s="13">
        <f t="shared" si="18"/>
        <v>1000000</v>
      </c>
      <c r="E433" s="13">
        <v>1000000</v>
      </c>
      <c r="F433" s="13">
        <v>0</v>
      </c>
      <c r="G433" s="13">
        <v>789311.76</v>
      </c>
      <c r="H433" s="13">
        <f t="shared" si="19"/>
        <v>197327.94</v>
      </c>
      <c r="I433" s="13">
        <f t="shared" si="20"/>
        <v>591983.82000000007</v>
      </c>
    </row>
    <row r="434" spans="1:9" s="96" customFormat="1" ht="26" x14ac:dyDescent="0.35">
      <c r="A434" s="94" t="s">
        <v>2386</v>
      </c>
      <c r="B434" s="94" t="s">
        <v>2387</v>
      </c>
      <c r="C434" s="95" t="s">
        <v>2388</v>
      </c>
      <c r="D434" s="13">
        <f t="shared" si="18"/>
        <v>4000000</v>
      </c>
      <c r="E434" s="13">
        <v>4000000</v>
      </c>
      <c r="F434" s="13">
        <v>0</v>
      </c>
      <c r="G434" s="13">
        <v>2800000</v>
      </c>
      <c r="H434" s="13">
        <f t="shared" si="19"/>
        <v>700000</v>
      </c>
      <c r="I434" s="13">
        <f t="shared" si="20"/>
        <v>2100000</v>
      </c>
    </row>
    <row r="435" spans="1:9" s="96" customFormat="1" ht="26" x14ac:dyDescent="0.35">
      <c r="A435" s="94" t="s">
        <v>2389</v>
      </c>
      <c r="B435" s="94" t="s">
        <v>2390</v>
      </c>
      <c r="C435" s="95" t="s">
        <v>2391</v>
      </c>
      <c r="D435" s="13">
        <f t="shared" si="18"/>
        <v>5750000</v>
      </c>
      <c r="E435" s="13">
        <v>5750000</v>
      </c>
      <c r="F435" s="13">
        <v>0</v>
      </c>
      <c r="G435" s="13">
        <v>2012961.65</v>
      </c>
      <c r="H435" s="13">
        <f t="shared" si="19"/>
        <v>503240.41249999998</v>
      </c>
      <c r="I435" s="13">
        <f t="shared" si="20"/>
        <v>1509721.2374999998</v>
      </c>
    </row>
    <row r="436" spans="1:9" s="96" customFormat="1" ht="26" x14ac:dyDescent="0.35">
      <c r="A436" s="94" t="s">
        <v>2392</v>
      </c>
      <c r="B436" s="94" t="s">
        <v>2393</v>
      </c>
      <c r="C436" s="95" t="s">
        <v>2394</v>
      </c>
      <c r="D436" s="13">
        <f t="shared" si="18"/>
        <v>4000000</v>
      </c>
      <c r="E436" s="13">
        <v>4000000</v>
      </c>
      <c r="F436" s="13">
        <v>0</v>
      </c>
      <c r="G436" s="13">
        <v>1205549.6200000001</v>
      </c>
      <c r="H436" s="13">
        <f t="shared" si="19"/>
        <v>301387.40500000003</v>
      </c>
      <c r="I436" s="13">
        <f t="shared" si="20"/>
        <v>904162.21500000008</v>
      </c>
    </row>
    <row r="437" spans="1:9" s="96" customFormat="1" ht="26" x14ac:dyDescent="0.35">
      <c r="A437" s="94" t="s">
        <v>447</v>
      </c>
      <c r="B437" s="94" t="s">
        <v>2395</v>
      </c>
      <c r="C437" s="95" t="s">
        <v>2396</v>
      </c>
      <c r="D437" s="13">
        <f t="shared" si="18"/>
        <v>1700000</v>
      </c>
      <c r="E437" s="13">
        <v>1700000</v>
      </c>
      <c r="F437" s="13">
        <v>0</v>
      </c>
      <c r="G437" s="13">
        <v>371112.43</v>
      </c>
      <c r="H437" s="13">
        <f t="shared" si="19"/>
        <v>92778.107499999998</v>
      </c>
      <c r="I437" s="13">
        <f t="shared" si="20"/>
        <v>278334.32250000001</v>
      </c>
    </row>
    <row r="438" spans="1:9" s="96" customFormat="1" ht="26" x14ac:dyDescent="0.35">
      <c r="A438" s="94" t="s">
        <v>2397</v>
      </c>
      <c r="B438" s="94" t="s">
        <v>2398</v>
      </c>
      <c r="C438" s="95" t="s">
        <v>2399</v>
      </c>
      <c r="D438" s="13">
        <f t="shared" si="18"/>
        <v>8007330</v>
      </c>
      <c r="E438" s="13">
        <v>8007330</v>
      </c>
      <c r="F438" s="13">
        <v>0</v>
      </c>
      <c r="G438" s="13">
        <v>2309084.0599999996</v>
      </c>
      <c r="H438" s="13">
        <f t="shared" si="19"/>
        <v>577271.0149999999</v>
      </c>
      <c r="I438" s="13">
        <f t="shared" si="20"/>
        <v>1731813.0449999997</v>
      </c>
    </row>
    <row r="439" spans="1:9" s="96" customFormat="1" ht="14.5" x14ac:dyDescent="0.35">
      <c r="A439" s="94" t="s">
        <v>303</v>
      </c>
      <c r="B439" s="94" t="s">
        <v>2400</v>
      </c>
      <c r="C439" s="95" t="s">
        <v>2401</v>
      </c>
      <c r="D439" s="13">
        <f t="shared" si="18"/>
        <v>1800858.52</v>
      </c>
      <c r="E439" s="13">
        <v>1800858.52</v>
      </c>
      <c r="F439" s="13">
        <v>0</v>
      </c>
      <c r="G439" s="13">
        <v>313243.33</v>
      </c>
      <c r="H439" s="13">
        <f t="shared" si="19"/>
        <v>78310.832500000004</v>
      </c>
      <c r="I439" s="13">
        <f t="shared" si="20"/>
        <v>234932.4975</v>
      </c>
    </row>
    <row r="440" spans="1:9" s="96" customFormat="1" ht="14.5" x14ac:dyDescent="0.35">
      <c r="A440" s="94" t="s">
        <v>867</v>
      </c>
      <c r="B440" s="94" t="s">
        <v>2402</v>
      </c>
      <c r="C440" s="95" t="s">
        <v>2403</v>
      </c>
      <c r="D440" s="13">
        <f t="shared" si="18"/>
        <v>8338536.4400000004</v>
      </c>
      <c r="E440" s="13">
        <v>8338536.4400000004</v>
      </c>
      <c r="F440" s="13">
        <v>0</v>
      </c>
      <c r="G440" s="13">
        <v>3688391.7600000007</v>
      </c>
      <c r="H440" s="13">
        <f t="shared" si="19"/>
        <v>922097.94000000018</v>
      </c>
      <c r="I440" s="13">
        <f t="shared" si="20"/>
        <v>2766293.8200000003</v>
      </c>
    </row>
    <row r="441" spans="1:9" s="96" customFormat="1" ht="14.5" x14ac:dyDescent="0.35">
      <c r="A441" s="94" t="s">
        <v>2404</v>
      </c>
      <c r="B441" s="94" t="s">
        <v>2405</v>
      </c>
      <c r="C441" s="95" t="s">
        <v>2406</v>
      </c>
      <c r="D441" s="13">
        <f t="shared" si="18"/>
        <v>50889503.869999997</v>
      </c>
      <c r="E441" s="13">
        <v>48158140.380000003</v>
      </c>
      <c r="F441" s="13">
        <v>2731363.4899999946</v>
      </c>
      <c r="G441" s="13">
        <v>5428244.5100000054</v>
      </c>
      <c r="H441" s="13">
        <f t="shared" si="19"/>
        <v>1357061.1275000013</v>
      </c>
      <c r="I441" s="13">
        <f t="shared" si="20"/>
        <v>4071183.382500004</v>
      </c>
    </row>
    <row r="442" spans="1:9" s="96" customFormat="1" ht="26" x14ac:dyDescent="0.35">
      <c r="A442" s="94" t="s">
        <v>2350</v>
      </c>
      <c r="B442" s="94" t="s">
        <v>2407</v>
      </c>
      <c r="C442" s="95" t="s">
        <v>2408</v>
      </c>
      <c r="D442" s="13">
        <f t="shared" si="18"/>
        <v>2480681.4500000002</v>
      </c>
      <c r="E442" s="13">
        <v>2480681.4500000002</v>
      </c>
      <c r="F442" s="13">
        <v>0</v>
      </c>
      <c r="G442" s="13">
        <v>495741.88000000012</v>
      </c>
      <c r="H442" s="13">
        <f t="shared" si="19"/>
        <v>123935.47000000003</v>
      </c>
      <c r="I442" s="13">
        <f t="shared" si="20"/>
        <v>371806.41000000009</v>
      </c>
    </row>
    <row r="443" spans="1:9" s="96" customFormat="1" ht="14.5" x14ac:dyDescent="0.35">
      <c r="A443" s="94" t="s">
        <v>2409</v>
      </c>
      <c r="B443" s="94" t="s">
        <v>2410</v>
      </c>
      <c r="C443" s="95" t="s">
        <v>2411</v>
      </c>
      <c r="D443" s="13">
        <f t="shared" si="18"/>
        <v>3948876.63</v>
      </c>
      <c r="E443" s="13">
        <v>3648565.75</v>
      </c>
      <c r="F443" s="13">
        <v>300310.87999999989</v>
      </c>
      <c r="G443" s="13">
        <v>17110.649999999907</v>
      </c>
      <c r="H443" s="13">
        <f t="shared" si="19"/>
        <v>4277.6624999999767</v>
      </c>
      <c r="I443" s="13">
        <f t="shared" si="20"/>
        <v>12832.98749999993</v>
      </c>
    </row>
    <row r="444" spans="1:9" s="96" customFormat="1" ht="14.5" x14ac:dyDescent="0.35">
      <c r="A444" s="94" t="s">
        <v>2409</v>
      </c>
      <c r="B444" s="94" t="s">
        <v>2412</v>
      </c>
      <c r="C444" s="95" t="s">
        <v>2413</v>
      </c>
      <c r="D444" s="13">
        <f t="shared" si="18"/>
        <v>1967603.1</v>
      </c>
      <c r="E444" s="13">
        <v>1829830.75</v>
      </c>
      <c r="F444" s="13">
        <v>137772.35000000009</v>
      </c>
      <c r="G444" s="13">
        <v>118931.47999999998</v>
      </c>
      <c r="H444" s="13">
        <f t="shared" si="19"/>
        <v>29732.869999999995</v>
      </c>
      <c r="I444" s="13">
        <f t="shared" si="20"/>
        <v>89198.609999999986</v>
      </c>
    </row>
    <row r="445" spans="1:9" s="96" customFormat="1" ht="14.5" x14ac:dyDescent="0.35">
      <c r="A445" s="94" t="s">
        <v>2409</v>
      </c>
      <c r="B445" s="94" t="s">
        <v>2414</v>
      </c>
      <c r="C445" s="95" t="s">
        <v>2415</v>
      </c>
      <c r="D445" s="13">
        <f t="shared" si="18"/>
        <v>4098937.34</v>
      </c>
      <c r="E445" s="13">
        <v>4098937.34</v>
      </c>
      <c r="F445" s="13">
        <v>0</v>
      </c>
      <c r="G445" s="13">
        <v>277460.23999999976</v>
      </c>
      <c r="H445" s="13">
        <f t="shared" si="19"/>
        <v>69365.059999999939</v>
      </c>
      <c r="I445" s="13">
        <f t="shared" si="20"/>
        <v>208095.17999999982</v>
      </c>
    </row>
    <row r="446" spans="1:9" s="96" customFormat="1" ht="39" x14ac:dyDescent="0.35">
      <c r="A446" s="94" t="s">
        <v>2409</v>
      </c>
      <c r="B446" s="94" t="s">
        <v>2416</v>
      </c>
      <c r="C446" s="95" t="s">
        <v>2417</v>
      </c>
      <c r="D446" s="13">
        <f t="shared" si="18"/>
        <v>2340000</v>
      </c>
      <c r="E446" s="13">
        <v>2126945.52</v>
      </c>
      <c r="F446" s="13">
        <v>213054.47999999998</v>
      </c>
      <c r="G446" s="13">
        <v>40968.739999999991</v>
      </c>
      <c r="H446" s="13">
        <f t="shared" si="19"/>
        <v>10242.184999999998</v>
      </c>
      <c r="I446" s="13">
        <f t="shared" si="20"/>
        <v>30726.554999999993</v>
      </c>
    </row>
    <row r="447" spans="1:9" s="96" customFormat="1" ht="26" x14ac:dyDescent="0.35">
      <c r="A447" s="94" t="s">
        <v>2409</v>
      </c>
      <c r="B447" s="94" t="s">
        <v>2418</v>
      </c>
      <c r="C447" s="95" t="s">
        <v>2419</v>
      </c>
      <c r="D447" s="13">
        <f t="shared" si="18"/>
        <v>1825000</v>
      </c>
      <c r="E447" s="13">
        <v>1378945.67</v>
      </c>
      <c r="F447" s="13">
        <v>446054.33000000007</v>
      </c>
      <c r="G447" s="13">
        <v>56843.669999999925</v>
      </c>
      <c r="H447" s="13">
        <f t="shared" si="19"/>
        <v>14210.917499999981</v>
      </c>
      <c r="I447" s="13">
        <f t="shared" si="20"/>
        <v>42632.752499999944</v>
      </c>
    </row>
    <row r="448" spans="1:9" s="96" customFormat="1" ht="26" x14ac:dyDescent="0.35">
      <c r="A448" s="94" t="s">
        <v>2409</v>
      </c>
      <c r="B448" s="94" t="s">
        <v>2420</v>
      </c>
      <c r="C448" s="95" t="s">
        <v>2421</v>
      </c>
      <c r="D448" s="13">
        <f t="shared" si="18"/>
        <v>2000000</v>
      </c>
      <c r="E448" s="13">
        <v>1754174.86</v>
      </c>
      <c r="F448" s="13">
        <v>245825.1399999999</v>
      </c>
      <c r="G448" s="13">
        <v>48786.810000000056</v>
      </c>
      <c r="H448" s="13">
        <f t="shared" si="19"/>
        <v>12196.702500000014</v>
      </c>
      <c r="I448" s="13">
        <f t="shared" si="20"/>
        <v>36590.107500000042</v>
      </c>
    </row>
    <row r="449" spans="1:9" s="96" customFormat="1" ht="14.5" x14ac:dyDescent="0.35">
      <c r="A449" s="94" t="s">
        <v>2409</v>
      </c>
      <c r="B449" s="94" t="s">
        <v>2422</v>
      </c>
      <c r="C449" s="95" t="s">
        <v>2423</v>
      </c>
      <c r="D449" s="13">
        <f t="shared" si="18"/>
        <v>3000000</v>
      </c>
      <c r="E449" s="13">
        <v>2949459.3</v>
      </c>
      <c r="F449" s="13">
        <v>50540.700000000186</v>
      </c>
      <c r="G449" s="13">
        <v>95290.649999999907</v>
      </c>
      <c r="H449" s="13">
        <f t="shared" si="19"/>
        <v>23822.662499999977</v>
      </c>
      <c r="I449" s="13">
        <f t="shared" si="20"/>
        <v>71467.98749999993</v>
      </c>
    </row>
    <row r="450" spans="1:9" s="96" customFormat="1" ht="14.5" x14ac:dyDescent="0.35">
      <c r="A450" s="94" t="s">
        <v>867</v>
      </c>
      <c r="B450" s="94" t="s">
        <v>2424</v>
      </c>
      <c r="C450" s="95" t="s">
        <v>2425</v>
      </c>
      <c r="D450" s="13">
        <f t="shared" si="18"/>
        <v>1456269.44</v>
      </c>
      <c r="E450" s="13">
        <v>1456269.43</v>
      </c>
      <c r="F450" s="13">
        <v>1.0000000009313226E-2</v>
      </c>
      <c r="G450" s="13">
        <v>72813.471499999985</v>
      </c>
      <c r="H450" s="13">
        <f t="shared" si="19"/>
        <v>18203.367874999996</v>
      </c>
      <c r="I450" s="13">
        <f t="shared" si="20"/>
        <v>54610.103624999989</v>
      </c>
    </row>
    <row r="451" spans="1:9" s="96" customFormat="1" ht="14.5" x14ac:dyDescent="0.35">
      <c r="A451" s="94" t="s">
        <v>867</v>
      </c>
      <c r="B451" s="94" t="s">
        <v>2426</v>
      </c>
      <c r="C451" s="95" t="s">
        <v>2427</v>
      </c>
      <c r="D451" s="13">
        <f t="shared" si="18"/>
        <v>815202.17</v>
      </c>
      <c r="E451" s="13">
        <v>815202.17</v>
      </c>
      <c r="F451" s="13">
        <v>0</v>
      </c>
      <c r="G451" s="13">
        <v>40760.108499999973</v>
      </c>
      <c r="H451" s="13">
        <f t="shared" si="19"/>
        <v>10190.027124999993</v>
      </c>
      <c r="I451" s="13">
        <f t="shared" si="20"/>
        <v>30570.08137499998</v>
      </c>
    </row>
    <row r="452" spans="1:9" s="96" customFormat="1" ht="14.5" x14ac:dyDescent="0.35">
      <c r="A452" s="94" t="s">
        <v>867</v>
      </c>
      <c r="B452" s="94" t="s">
        <v>2428</v>
      </c>
      <c r="C452" s="95" t="s">
        <v>2429</v>
      </c>
      <c r="D452" s="13">
        <f t="shared" si="18"/>
        <v>2959272.27</v>
      </c>
      <c r="E452" s="13">
        <v>2959272.27</v>
      </c>
      <c r="F452" s="13">
        <v>0</v>
      </c>
      <c r="G452" s="13">
        <v>1659272.27</v>
      </c>
      <c r="H452" s="13">
        <f t="shared" si="19"/>
        <v>414818.0675</v>
      </c>
      <c r="I452" s="13">
        <f t="shared" si="20"/>
        <v>1244454.2025000001</v>
      </c>
    </row>
    <row r="453" spans="1:9" s="96" customFormat="1" ht="14.5" x14ac:dyDescent="0.35">
      <c r="A453" s="94" t="s">
        <v>867</v>
      </c>
      <c r="B453" s="94" t="s">
        <v>2430</v>
      </c>
      <c r="C453" s="95" t="s">
        <v>2431</v>
      </c>
      <c r="D453" s="13">
        <f t="shared" ref="D453:D516" si="21">E453+F453</f>
        <v>415208.5</v>
      </c>
      <c r="E453" s="13">
        <v>415208.5</v>
      </c>
      <c r="F453" s="13">
        <v>0</v>
      </c>
      <c r="G453" s="13">
        <v>20760.425000000047</v>
      </c>
      <c r="H453" s="13">
        <f t="shared" ref="H453:H516" si="22">G453*0.25</f>
        <v>5190.1062500000116</v>
      </c>
      <c r="I453" s="13">
        <f t="shared" ref="I453:I516" si="23">G453*0.75</f>
        <v>15570.318750000035</v>
      </c>
    </row>
    <row r="454" spans="1:9" s="96" customFormat="1" ht="14.5" x14ac:dyDescent="0.35">
      <c r="A454" s="94" t="s">
        <v>867</v>
      </c>
      <c r="B454" s="94" t="s">
        <v>2432</v>
      </c>
      <c r="C454" s="95" t="s">
        <v>2433</v>
      </c>
      <c r="D454" s="13">
        <f t="shared" si="21"/>
        <v>1452141.39</v>
      </c>
      <c r="E454" s="13">
        <v>1452141.39</v>
      </c>
      <c r="F454" s="13">
        <v>0</v>
      </c>
      <c r="G454" s="13">
        <v>72607.069499999983</v>
      </c>
      <c r="H454" s="13">
        <f t="shared" si="22"/>
        <v>18151.767374999996</v>
      </c>
      <c r="I454" s="13">
        <f t="shared" si="23"/>
        <v>54455.302124999987</v>
      </c>
    </row>
    <row r="455" spans="1:9" s="96" customFormat="1" ht="14.5" x14ac:dyDescent="0.35">
      <c r="A455" s="94" t="s">
        <v>867</v>
      </c>
      <c r="B455" s="94" t="s">
        <v>2434</v>
      </c>
      <c r="C455" s="95" t="s">
        <v>2435</v>
      </c>
      <c r="D455" s="13">
        <f t="shared" si="21"/>
        <v>1943671.59</v>
      </c>
      <c r="E455" s="13">
        <v>1943671.59</v>
      </c>
      <c r="F455" s="13">
        <v>0</v>
      </c>
      <c r="G455" s="13">
        <v>97183.580499999924</v>
      </c>
      <c r="H455" s="13">
        <f t="shared" si="22"/>
        <v>24295.895124999981</v>
      </c>
      <c r="I455" s="13">
        <f t="shared" si="23"/>
        <v>72887.685374999943</v>
      </c>
    </row>
    <row r="456" spans="1:9" s="96" customFormat="1" ht="14.5" x14ac:dyDescent="0.35">
      <c r="A456" s="94" t="s">
        <v>867</v>
      </c>
      <c r="B456" s="94" t="s">
        <v>2436</v>
      </c>
      <c r="C456" s="95" t="s">
        <v>2437</v>
      </c>
      <c r="D456" s="13">
        <f t="shared" si="21"/>
        <v>387895.96</v>
      </c>
      <c r="E456" s="13">
        <v>387895.96</v>
      </c>
      <c r="F456" s="13">
        <v>0</v>
      </c>
      <c r="G456" s="13">
        <v>25000</v>
      </c>
      <c r="H456" s="13">
        <f t="shared" si="22"/>
        <v>6250</v>
      </c>
      <c r="I456" s="13">
        <f t="shared" si="23"/>
        <v>18750</v>
      </c>
    </row>
    <row r="457" spans="1:9" s="96" customFormat="1" ht="14.5" x14ac:dyDescent="0.35">
      <c r="A457" s="94" t="s">
        <v>867</v>
      </c>
      <c r="B457" s="94" t="s">
        <v>2438</v>
      </c>
      <c r="C457" s="95" t="s">
        <v>2439</v>
      </c>
      <c r="D457" s="13">
        <f t="shared" si="21"/>
        <v>801311.75</v>
      </c>
      <c r="E457" s="13">
        <v>801311.75</v>
      </c>
      <c r="F457" s="13">
        <v>0</v>
      </c>
      <c r="G457" s="13">
        <v>40065.587500000023</v>
      </c>
      <c r="H457" s="13">
        <f t="shared" si="22"/>
        <v>10016.396875000006</v>
      </c>
      <c r="I457" s="13">
        <f t="shared" si="23"/>
        <v>30049.190625000017</v>
      </c>
    </row>
    <row r="458" spans="1:9" s="96" customFormat="1" ht="14.5" x14ac:dyDescent="0.35">
      <c r="A458" s="94" t="s">
        <v>867</v>
      </c>
      <c r="B458" s="94" t="s">
        <v>2440</v>
      </c>
      <c r="C458" s="95" t="s">
        <v>2441</v>
      </c>
      <c r="D458" s="13">
        <f t="shared" si="21"/>
        <v>132592.15</v>
      </c>
      <c r="E458" s="13">
        <v>132591.85</v>
      </c>
      <c r="F458" s="13">
        <v>0.29999999998835847</v>
      </c>
      <c r="G458" s="13">
        <v>6629.6075000000128</v>
      </c>
      <c r="H458" s="13">
        <f t="shared" si="22"/>
        <v>1657.4018750000032</v>
      </c>
      <c r="I458" s="13">
        <f t="shared" si="23"/>
        <v>4972.2056250000096</v>
      </c>
    </row>
    <row r="459" spans="1:9" s="96" customFormat="1" ht="14.5" x14ac:dyDescent="0.35">
      <c r="A459" s="94" t="s">
        <v>867</v>
      </c>
      <c r="B459" s="94" t="s">
        <v>2442</v>
      </c>
      <c r="C459" s="95" t="s">
        <v>2443</v>
      </c>
      <c r="D459" s="13">
        <f t="shared" si="21"/>
        <v>9829937.5199999996</v>
      </c>
      <c r="E459" s="13">
        <v>9829937.5199999996</v>
      </c>
      <c r="F459" s="13">
        <v>0</v>
      </c>
      <c r="G459" s="13">
        <v>491954.37600000016</v>
      </c>
      <c r="H459" s="13">
        <f t="shared" si="22"/>
        <v>122988.59400000004</v>
      </c>
      <c r="I459" s="13">
        <f t="shared" si="23"/>
        <v>368965.78200000012</v>
      </c>
    </row>
    <row r="460" spans="1:9" s="96" customFormat="1" ht="14.5" x14ac:dyDescent="0.35">
      <c r="A460" s="94" t="s">
        <v>867</v>
      </c>
      <c r="B460" s="94" t="s">
        <v>2444</v>
      </c>
      <c r="C460" s="95" t="s">
        <v>2445</v>
      </c>
      <c r="D460" s="13">
        <f t="shared" si="21"/>
        <v>1122998.8400000001</v>
      </c>
      <c r="E460" s="13">
        <v>1122998.8400000001</v>
      </c>
      <c r="F460" s="13">
        <v>0</v>
      </c>
      <c r="G460" s="13">
        <v>56149.942000000039</v>
      </c>
      <c r="H460" s="13">
        <f t="shared" si="22"/>
        <v>14037.48550000001</v>
      </c>
      <c r="I460" s="13">
        <f t="shared" si="23"/>
        <v>42112.456500000029</v>
      </c>
    </row>
    <row r="461" spans="1:9" s="96" customFormat="1" ht="14.5" x14ac:dyDescent="0.35">
      <c r="A461" s="94" t="s">
        <v>867</v>
      </c>
      <c r="B461" s="94" t="s">
        <v>2446</v>
      </c>
      <c r="C461" s="95" t="s">
        <v>2447</v>
      </c>
      <c r="D461" s="13">
        <f t="shared" si="21"/>
        <v>3456723.64</v>
      </c>
      <c r="E461" s="13">
        <v>3456723.64</v>
      </c>
      <c r="F461" s="13">
        <v>0</v>
      </c>
      <c r="G461" s="13">
        <v>172836.18150000041</v>
      </c>
      <c r="H461" s="13">
        <f t="shared" si="22"/>
        <v>43209.045375000103</v>
      </c>
      <c r="I461" s="13">
        <f t="shared" si="23"/>
        <v>129627.13612500031</v>
      </c>
    </row>
    <row r="462" spans="1:9" s="96" customFormat="1" ht="14.5" x14ac:dyDescent="0.35">
      <c r="A462" s="94" t="s">
        <v>1751</v>
      </c>
      <c r="B462" s="94" t="s">
        <v>2448</v>
      </c>
      <c r="C462" s="95" t="s">
        <v>2449</v>
      </c>
      <c r="D462" s="13">
        <f t="shared" si="21"/>
        <v>113495</v>
      </c>
      <c r="E462" s="13">
        <v>113495</v>
      </c>
      <c r="F462" s="13">
        <v>0</v>
      </c>
      <c r="G462" s="13">
        <v>33126.520000000004</v>
      </c>
      <c r="H462" s="13">
        <f t="shared" si="22"/>
        <v>8281.630000000001</v>
      </c>
      <c r="I462" s="13">
        <f t="shared" si="23"/>
        <v>24844.890000000003</v>
      </c>
    </row>
    <row r="463" spans="1:9" s="96" customFormat="1" ht="52" x14ac:dyDescent="0.35">
      <c r="A463" s="94" t="s">
        <v>2450</v>
      </c>
      <c r="B463" s="94" t="s">
        <v>2451</v>
      </c>
      <c r="C463" s="95" t="s">
        <v>2452</v>
      </c>
      <c r="D463" s="13">
        <f t="shared" si="21"/>
        <v>165634.43</v>
      </c>
      <c r="E463" s="13">
        <v>165634.43</v>
      </c>
      <c r="F463" s="13">
        <v>0</v>
      </c>
      <c r="G463" s="13">
        <v>27172.880000000005</v>
      </c>
      <c r="H463" s="13">
        <f t="shared" si="22"/>
        <v>6793.2200000000012</v>
      </c>
      <c r="I463" s="13">
        <f t="shared" si="23"/>
        <v>20379.660000000003</v>
      </c>
    </row>
    <row r="464" spans="1:9" s="96" customFormat="1" ht="14.5" x14ac:dyDescent="0.35">
      <c r="A464" s="94" t="s">
        <v>2450</v>
      </c>
      <c r="B464" s="94" t="s">
        <v>2453</v>
      </c>
      <c r="C464" s="95" t="s">
        <v>2454</v>
      </c>
      <c r="D464" s="13">
        <f t="shared" si="21"/>
        <v>302536.43</v>
      </c>
      <c r="E464" s="13">
        <v>302536.43</v>
      </c>
      <c r="F464" s="13">
        <v>0</v>
      </c>
      <c r="G464" s="13">
        <v>93949.66</v>
      </c>
      <c r="H464" s="13">
        <f t="shared" si="22"/>
        <v>23487.415000000001</v>
      </c>
      <c r="I464" s="13">
        <f t="shared" si="23"/>
        <v>70462.244999999995</v>
      </c>
    </row>
    <row r="465" spans="1:9" s="96" customFormat="1" ht="26" x14ac:dyDescent="0.35">
      <c r="A465" s="94" t="s">
        <v>324</v>
      </c>
      <c r="B465" s="94" t="s">
        <v>2455</v>
      </c>
      <c r="C465" s="95" t="s">
        <v>2456</v>
      </c>
      <c r="D465" s="13">
        <f t="shared" si="21"/>
        <v>3169223.29</v>
      </c>
      <c r="E465" s="13">
        <v>3169223.29</v>
      </c>
      <c r="F465" s="13">
        <v>0</v>
      </c>
      <c r="G465" s="13">
        <v>2601847.9300000002</v>
      </c>
      <c r="H465" s="13">
        <f t="shared" si="22"/>
        <v>650461.98250000004</v>
      </c>
      <c r="I465" s="13">
        <f t="shared" si="23"/>
        <v>1951385.9475000002</v>
      </c>
    </row>
    <row r="466" spans="1:9" s="96" customFormat="1" ht="26" x14ac:dyDescent="0.35">
      <c r="A466" s="94" t="s">
        <v>2457</v>
      </c>
      <c r="B466" s="94" t="s">
        <v>2458</v>
      </c>
      <c r="C466" s="95" t="s">
        <v>2459</v>
      </c>
      <c r="D466" s="13">
        <f t="shared" si="21"/>
        <v>533962.51</v>
      </c>
      <c r="E466" s="13">
        <v>533962.51</v>
      </c>
      <c r="F466" s="13">
        <v>0</v>
      </c>
      <c r="G466" s="13">
        <v>480566.25900000002</v>
      </c>
      <c r="H466" s="13">
        <f t="shared" si="22"/>
        <v>120141.56475000001</v>
      </c>
      <c r="I466" s="13">
        <f t="shared" si="23"/>
        <v>360424.69425</v>
      </c>
    </row>
    <row r="467" spans="1:9" s="96" customFormat="1" ht="14.5" x14ac:dyDescent="0.35">
      <c r="A467" s="94" t="s">
        <v>2460</v>
      </c>
      <c r="B467" s="94" t="s">
        <v>2461</v>
      </c>
      <c r="C467" s="95" t="s">
        <v>2462</v>
      </c>
      <c r="D467" s="13">
        <f t="shared" si="21"/>
        <v>3300000</v>
      </c>
      <c r="E467" s="13">
        <v>3233951.01</v>
      </c>
      <c r="F467" s="13">
        <v>66048.990000000224</v>
      </c>
      <c r="G467" s="13">
        <v>665703.56999999983</v>
      </c>
      <c r="H467" s="13">
        <f t="shared" si="22"/>
        <v>166425.89249999996</v>
      </c>
      <c r="I467" s="13">
        <f t="shared" si="23"/>
        <v>499277.67749999987</v>
      </c>
    </row>
    <row r="468" spans="1:9" s="96" customFormat="1" ht="14.5" x14ac:dyDescent="0.35">
      <c r="A468" s="94" t="s">
        <v>2463</v>
      </c>
      <c r="B468" s="94" t="s">
        <v>2464</v>
      </c>
      <c r="C468" s="95" t="s">
        <v>2465</v>
      </c>
      <c r="D468" s="13">
        <f t="shared" si="21"/>
        <v>3000000</v>
      </c>
      <c r="E468" s="13">
        <v>2884301.85</v>
      </c>
      <c r="F468" s="13">
        <v>115698.14999999991</v>
      </c>
      <c r="G468" s="13">
        <v>571796.9700000002</v>
      </c>
      <c r="H468" s="13">
        <f t="shared" si="22"/>
        <v>142949.24250000005</v>
      </c>
      <c r="I468" s="13">
        <f t="shared" si="23"/>
        <v>428847.72750000015</v>
      </c>
    </row>
    <row r="469" spans="1:9" s="96" customFormat="1" ht="14.5" x14ac:dyDescent="0.35">
      <c r="A469" s="94" t="s">
        <v>2466</v>
      </c>
      <c r="B469" s="94" t="s">
        <v>2467</v>
      </c>
      <c r="C469" s="95" t="s">
        <v>2468</v>
      </c>
      <c r="D469" s="13">
        <f t="shared" si="21"/>
        <v>1000000</v>
      </c>
      <c r="E469" s="13">
        <v>986980.88</v>
      </c>
      <c r="F469" s="13">
        <v>13019.119999999995</v>
      </c>
      <c r="G469" s="13">
        <v>189657.33000000007</v>
      </c>
      <c r="H469" s="13">
        <f t="shared" si="22"/>
        <v>47414.332500000019</v>
      </c>
      <c r="I469" s="13">
        <f t="shared" si="23"/>
        <v>142242.99750000006</v>
      </c>
    </row>
    <row r="470" spans="1:9" s="96" customFormat="1" ht="14.5" x14ac:dyDescent="0.35">
      <c r="A470" s="94" t="s">
        <v>2469</v>
      </c>
      <c r="B470" s="94" t="s">
        <v>2470</v>
      </c>
      <c r="C470" s="95" t="s">
        <v>2471</v>
      </c>
      <c r="D470" s="13">
        <f t="shared" si="21"/>
        <v>4000000</v>
      </c>
      <c r="E470" s="13">
        <v>3975437.36</v>
      </c>
      <c r="F470" s="13">
        <v>24562.64000000013</v>
      </c>
      <c r="G470" s="13">
        <v>292129.31449999998</v>
      </c>
      <c r="H470" s="13">
        <f t="shared" si="22"/>
        <v>73032.328624999995</v>
      </c>
      <c r="I470" s="13">
        <f t="shared" si="23"/>
        <v>219096.98587499998</v>
      </c>
    </row>
    <row r="471" spans="1:9" s="96" customFormat="1" ht="14.5" x14ac:dyDescent="0.35">
      <c r="A471" s="94" t="s">
        <v>2469</v>
      </c>
      <c r="B471" s="94" t="s">
        <v>2472</v>
      </c>
      <c r="C471" s="95" t="s">
        <v>2473</v>
      </c>
      <c r="D471" s="13">
        <f t="shared" si="21"/>
        <v>420000</v>
      </c>
      <c r="E471" s="13">
        <v>400000</v>
      </c>
      <c r="F471" s="13">
        <v>20000</v>
      </c>
      <c r="G471" s="13">
        <v>20000</v>
      </c>
      <c r="H471" s="13">
        <f t="shared" si="22"/>
        <v>5000</v>
      </c>
      <c r="I471" s="13">
        <f t="shared" si="23"/>
        <v>15000</v>
      </c>
    </row>
    <row r="472" spans="1:9" s="96" customFormat="1" ht="14.5" x14ac:dyDescent="0.35">
      <c r="A472" s="94" t="s">
        <v>2469</v>
      </c>
      <c r="B472" s="94" t="s">
        <v>2474</v>
      </c>
      <c r="C472" s="95" t="s">
        <v>2475</v>
      </c>
      <c r="D472" s="13">
        <f t="shared" si="21"/>
        <v>4888912.51</v>
      </c>
      <c r="E472" s="13">
        <v>4500000</v>
      </c>
      <c r="F472" s="13">
        <v>388912.50999999978</v>
      </c>
      <c r="G472" s="13">
        <v>388912.17350000003</v>
      </c>
      <c r="H472" s="13">
        <f t="shared" si="22"/>
        <v>97228.043375000008</v>
      </c>
      <c r="I472" s="13">
        <f t="shared" si="23"/>
        <v>291684.13012500003</v>
      </c>
    </row>
    <row r="473" spans="1:9" s="96" customFormat="1" ht="14.5" x14ac:dyDescent="0.35">
      <c r="A473" s="94" t="s">
        <v>2469</v>
      </c>
      <c r="B473" s="94" t="s">
        <v>2476</v>
      </c>
      <c r="C473" s="95" t="s">
        <v>2477</v>
      </c>
      <c r="D473" s="13">
        <f t="shared" si="21"/>
        <v>6000000</v>
      </c>
      <c r="E473" s="13">
        <v>5999776.7599999998</v>
      </c>
      <c r="F473" s="13">
        <v>223.24000000022352</v>
      </c>
      <c r="G473" s="13">
        <v>432568.11</v>
      </c>
      <c r="H473" s="13">
        <f t="shared" si="22"/>
        <v>108142.0275</v>
      </c>
      <c r="I473" s="13">
        <f t="shared" si="23"/>
        <v>324426.08250000002</v>
      </c>
    </row>
    <row r="474" spans="1:9" s="96" customFormat="1" ht="26" x14ac:dyDescent="0.35">
      <c r="A474" s="94" t="s">
        <v>2478</v>
      </c>
      <c r="B474" s="94" t="s">
        <v>2479</v>
      </c>
      <c r="C474" s="95" t="s">
        <v>2480</v>
      </c>
      <c r="D474" s="13">
        <f t="shared" si="21"/>
        <v>1176443.6100000001</v>
      </c>
      <c r="E474" s="13">
        <v>1176443.6100000001</v>
      </c>
      <c r="F474" s="13">
        <v>0</v>
      </c>
      <c r="G474" s="13">
        <v>1058799.2490000001</v>
      </c>
      <c r="H474" s="13">
        <f t="shared" si="22"/>
        <v>264699.81225000002</v>
      </c>
      <c r="I474" s="13">
        <f t="shared" si="23"/>
        <v>794099.43675000011</v>
      </c>
    </row>
    <row r="475" spans="1:9" s="96" customFormat="1" ht="26" x14ac:dyDescent="0.35">
      <c r="A475" s="94" t="s">
        <v>2478</v>
      </c>
      <c r="B475" s="94" t="s">
        <v>2481</v>
      </c>
      <c r="C475" s="95" t="s">
        <v>2482</v>
      </c>
      <c r="D475" s="13">
        <f t="shared" si="21"/>
        <v>865019.74</v>
      </c>
      <c r="E475" s="13">
        <v>795019.74</v>
      </c>
      <c r="F475" s="13">
        <v>70000</v>
      </c>
      <c r="G475" s="13">
        <v>715517.76600000006</v>
      </c>
      <c r="H475" s="13">
        <f t="shared" si="22"/>
        <v>178879.44150000002</v>
      </c>
      <c r="I475" s="13">
        <f t="shared" si="23"/>
        <v>536638.3245000001</v>
      </c>
    </row>
    <row r="476" spans="1:9" s="96" customFormat="1" ht="26" x14ac:dyDescent="0.35">
      <c r="A476" s="94" t="s">
        <v>2483</v>
      </c>
      <c r="B476" s="94" t="s">
        <v>2484</v>
      </c>
      <c r="C476" s="95" t="s">
        <v>2485</v>
      </c>
      <c r="D476" s="13">
        <f t="shared" si="21"/>
        <v>4776389.32</v>
      </c>
      <c r="E476" s="13">
        <v>4355731.1399999997</v>
      </c>
      <c r="F476" s="13">
        <v>420658.18000000063</v>
      </c>
      <c r="G476" s="13">
        <v>3556015.67</v>
      </c>
      <c r="H476" s="13">
        <f t="shared" si="22"/>
        <v>889003.91749999998</v>
      </c>
      <c r="I476" s="13">
        <f t="shared" si="23"/>
        <v>2667011.7524999999</v>
      </c>
    </row>
    <row r="477" spans="1:9" s="96" customFormat="1" ht="14.5" x14ac:dyDescent="0.35">
      <c r="A477" s="94" t="s">
        <v>2486</v>
      </c>
      <c r="B477" s="94" t="s">
        <v>2487</v>
      </c>
      <c r="C477" s="95" t="s">
        <v>2488</v>
      </c>
      <c r="D477" s="13">
        <f t="shared" si="21"/>
        <v>4485413.91</v>
      </c>
      <c r="E477" s="13">
        <v>4485413.91</v>
      </c>
      <c r="F477" s="13">
        <v>0</v>
      </c>
      <c r="G477" s="13">
        <v>2637621.6500000004</v>
      </c>
      <c r="H477" s="13">
        <f t="shared" si="22"/>
        <v>659405.41250000009</v>
      </c>
      <c r="I477" s="13">
        <f t="shared" si="23"/>
        <v>1978216.2375000003</v>
      </c>
    </row>
    <row r="478" spans="1:9" s="96" customFormat="1" ht="14.5" x14ac:dyDescent="0.35">
      <c r="A478" s="94" t="s">
        <v>2489</v>
      </c>
      <c r="B478" s="94" t="s">
        <v>2490</v>
      </c>
      <c r="C478" s="95" t="s">
        <v>2491</v>
      </c>
      <c r="D478" s="13">
        <f t="shared" si="21"/>
        <v>3606020.49</v>
      </c>
      <c r="E478" s="13">
        <v>3606020.49</v>
      </c>
      <c r="F478" s="13">
        <v>0</v>
      </c>
      <c r="G478" s="13">
        <v>3245418.4410000001</v>
      </c>
      <c r="H478" s="13">
        <f t="shared" si="22"/>
        <v>811354.61025000003</v>
      </c>
      <c r="I478" s="13">
        <f t="shared" si="23"/>
        <v>2434063.8307500002</v>
      </c>
    </row>
    <row r="479" spans="1:9" s="96" customFormat="1" ht="26" x14ac:dyDescent="0.35">
      <c r="A479" s="94" t="s">
        <v>2404</v>
      </c>
      <c r="B479" s="94" t="s">
        <v>2492</v>
      </c>
      <c r="C479" s="95" t="s">
        <v>2493</v>
      </c>
      <c r="D479" s="13">
        <f t="shared" si="21"/>
        <v>5699650.9199999999</v>
      </c>
      <c r="E479" s="13">
        <v>5699650.9199999999</v>
      </c>
      <c r="F479" s="13">
        <v>0</v>
      </c>
      <c r="G479" s="13">
        <v>5129685.8279999997</v>
      </c>
      <c r="H479" s="13">
        <f t="shared" si="22"/>
        <v>1282421.4569999999</v>
      </c>
      <c r="I479" s="13">
        <f t="shared" si="23"/>
        <v>3847264.3709999998</v>
      </c>
    </row>
    <row r="480" spans="1:9" s="96" customFormat="1" ht="14.5" x14ac:dyDescent="0.35">
      <c r="A480" s="94" t="s">
        <v>2494</v>
      </c>
      <c r="B480" s="94" t="s">
        <v>2495</v>
      </c>
      <c r="C480" s="95" t="s">
        <v>2496</v>
      </c>
      <c r="D480" s="13">
        <f t="shared" si="21"/>
        <v>8000000</v>
      </c>
      <c r="E480" s="13">
        <v>8000000</v>
      </c>
      <c r="F480" s="13">
        <v>0</v>
      </c>
      <c r="G480" s="13">
        <v>1722021.0600000005</v>
      </c>
      <c r="H480" s="13">
        <f t="shared" si="22"/>
        <v>430505.26500000013</v>
      </c>
      <c r="I480" s="13">
        <f t="shared" si="23"/>
        <v>1291515.7950000004</v>
      </c>
    </row>
    <row r="481" spans="1:9" s="96" customFormat="1" ht="26" x14ac:dyDescent="0.35">
      <c r="A481" s="94" t="s">
        <v>2497</v>
      </c>
      <c r="B481" s="94" t="s">
        <v>2498</v>
      </c>
      <c r="C481" s="95" t="s">
        <v>2499</v>
      </c>
      <c r="D481" s="13">
        <f t="shared" si="21"/>
        <v>150000</v>
      </c>
      <c r="E481" s="13">
        <v>150000</v>
      </c>
      <c r="F481" s="13">
        <v>0</v>
      </c>
      <c r="G481" s="13">
        <v>135000</v>
      </c>
      <c r="H481" s="13">
        <f t="shared" si="22"/>
        <v>33750</v>
      </c>
      <c r="I481" s="13">
        <f t="shared" si="23"/>
        <v>101250</v>
      </c>
    </row>
    <row r="482" spans="1:9" s="96" customFormat="1" ht="39" x14ac:dyDescent="0.35">
      <c r="A482" s="94" t="s">
        <v>2497</v>
      </c>
      <c r="B482" s="94" t="s">
        <v>2500</v>
      </c>
      <c r="C482" s="95" t="s">
        <v>2501</v>
      </c>
      <c r="D482" s="13">
        <f t="shared" si="21"/>
        <v>555100</v>
      </c>
      <c r="E482" s="13">
        <v>555100</v>
      </c>
      <c r="F482" s="13">
        <v>0</v>
      </c>
      <c r="G482" s="13">
        <v>499590</v>
      </c>
      <c r="H482" s="13">
        <f t="shared" si="22"/>
        <v>124897.5</v>
      </c>
      <c r="I482" s="13">
        <f t="shared" si="23"/>
        <v>374692.5</v>
      </c>
    </row>
    <row r="483" spans="1:9" s="96" customFormat="1" ht="26" x14ac:dyDescent="0.35">
      <c r="A483" s="94" t="s">
        <v>2497</v>
      </c>
      <c r="B483" s="94" t="s">
        <v>2502</v>
      </c>
      <c r="C483" s="95" t="s">
        <v>2503</v>
      </c>
      <c r="D483" s="13">
        <f t="shared" si="21"/>
        <v>109800</v>
      </c>
      <c r="E483" s="13">
        <v>109800</v>
      </c>
      <c r="F483" s="13">
        <v>0</v>
      </c>
      <c r="G483" s="13">
        <v>98820</v>
      </c>
      <c r="H483" s="13">
        <f t="shared" si="22"/>
        <v>24705</v>
      </c>
      <c r="I483" s="13">
        <f t="shared" si="23"/>
        <v>74115</v>
      </c>
    </row>
    <row r="484" spans="1:9" s="96" customFormat="1" ht="26" x14ac:dyDescent="0.35">
      <c r="A484" s="94" t="s">
        <v>2497</v>
      </c>
      <c r="B484" s="94" t="s">
        <v>2504</v>
      </c>
      <c r="C484" s="95" t="s">
        <v>2505</v>
      </c>
      <c r="D484" s="13">
        <f t="shared" si="21"/>
        <v>109800</v>
      </c>
      <c r="E484" s="13">
        <v>109800</v>
      </c>
      <c r="F484" s="13">
        <v>0</v>
      </c>
      <c r="G484" s="13">
        <v>98820</v>
      </c>
      <c r="H484" s="13">
        <f t="shared" si="22"/>
        <v>24705</v>
      </c>
      <c r="I484" s="13">
        <f t="shared" si="23"/>
        <v>74115</v>
      </c>
    </row>
    <row r="485" spans="1:9" s="96" customFormat="1" ht="26" x14ac:dyDescent="0.35">
      <c r="A485" s="94" t="s">
        <v>2497</v>
      </c>
      <c r="B485" s="94" t="s">
        <v>2506</v>
      </c>
      <c r="C485" s="95" t="s">
        <v>2507</v>
      </c>
      <c r="D485" s="13">
        <f t="shared" si="21"/>
        <v>195200</v>
      </c>
      <c r="E485" s="13">
        <v>195200</v>
      </c>
      <c r="F485" s="13">
        <v>0</v>
      </c>
      <c r="G485" s="13">
        <v>175680</v>
      </c>
      <c r="H485" s="13">
        <f t="shared" si="22"/>
        <v>43920</v>
      </c>
      <c r="I485" s="13">
        <f t="shared" si="23"/>
        <v>131760</v>
      </c>
    </row>
    <row r="486" spans="1:9" s="96" customFormat="1" ht="26" x14ac:dyDescent="0.35">
      <c r="A486" s="94" t="s">
        <v>2497</v>
      </c>
      <c r="B486" s="94" t="s">
        <v>2508</v>
      </c>
      <c r="C486" s="95" t="s">
        <v>2509</v>
      </c>
      <c r="D486" s="13">
        <f t="shared" si="21"/>
        <v>520940</v>
      </c>
      <c r="E486" s="13">
        <v>520940</v>
      </c>
      <c r="F486" s="13">
        <v>0</v>
      </c>
      <c r="G486" s="13">
        <v>468846</v>
      </c>
      <c r="H486" s="13">
        <f t="shared" si="22"/>
        <v>117211.5</v>
      </c>
      <c r="I486" s="13">
        <f t="shared" si="23"/>
        <v>351634.5</v>
      </c>
    </row>
    <row r="487" spans="1:9" s="96" customFormat="1" ht="26" x14ac:dyDescent="0.35">
      <c r="A487" s="94" t="s">
        <v>2510</v>
      </c>
      <c r="B487" s="94" t="s">
        <v>2511</v>
      </c>
      <c r="C487" s="95" t="s">
        <v>2512</v>
      </c>
      <c r="D487" s="13">
        <f t="shared" si="21"/>
        <v>197317.52</v>
      </c>
      <c r="E487" s="13">
        <v>197317.52</v>
      </c>
      <c r="F487" s="13">
        <v>0</v>
      </c>
      <c r="G487" s="13">
        <v>177585.76799999998</v>
      </c>
      <c r="H487" s="13">
        <f t="shared" si="22"/>
        <v>44396.441999999995</v>
      </c>
      <c r="I487" s="13">
        <f t="shared" si="23"/>
        <v>133189.326</v>
      </c>
    </row>
    <row r="488" spans="1:9" s="96" customFormat="1" ht="14.5" x14ac:dyDescent="0.35">
      <c r="A488" s="94" t="s">
        <v>2513</v>
      </c>
      <c r="B488" s="94" t="s">
        <v>2514</v>
      </c>
      <c r="C488" s="95" t="s">
        <v>2515</v>
      </c>
      <c r="D488" s="13">
        <f t="shared" si="21"/>
        <v>200000</v>
      </c>
      <c r="E488" s="13">
        <v>200000</v>
      </c>
      <c r="F488" s="13">
        <v>0</v>
      </c>
      <c r="G488" s="13">
        <v>180000</v>
      </c>
      <c r="H488" s="13">
        <f t="shared" si="22"/>
        <v>45000</v>
      </c>
      <c r="I488" s="13">
        <f t="shared" si="23"/>
        <v>135000</v>
      </c>
    </row>
    <row r="489" spans="1:9" s="96" customFormat="1" ht="39" x14ac:dyDescent="0.35">
      <c r="A489" s="94" t="s">
        <v>2516</v>
      </c>
      <c r="B489" s="94" t="s">
        <v>2517</v>
      </c>
      <c r="C489" s="95" t="s">
        <v>2518</v>
      </c>
      <c r="D489" s="13">
        <f t="shared" si="21"/>
        <v>186000</v>
      </c>
      <c r="E489" s="13">
        <v>186000</v>
      </c>
      <c r="F489" s="13">
        <v>0</v>
      </c>
      <c r="G489" s="13">
        <v>167400</v>
      </c>
      <c r="H489" s="13">
        <f t="shared" si="22"/>
        <v>41850</v>
      </c>
      <c r="I489" s="13">
        <f t="shared" si="23"/>
        <v>125550</v>
      </c>
    </row>
    <row r="490" spans="1:9" s="96" customFormat="1" ht="26" x14ac:dyDescent="0.35">
      <c r="A490" s="94" t="s">
        <v>2519</v>
      </c>
      <c r="B490" s="94" t="s">
        <v>2520</v>
      </c>
      <c r="C490" s="95" t="s">
        <v>2521</v>
      </c>
      <c r="D490" s="13">
        <f t="shared" si="21"/>
        <v>200000</v>
      </c>
      <c r="E490" s="13">
        <v>200000</v>
      </c>
      <c r="F490" s="13">
        <v>0</v>
      </c>
      <c r="G490" s="13">
        <v>180000</v>
      </c>
      <c r="H490" s="13">
        <f t="shared" si="22"/>
        <v>45000</v>
      </c>
      <c r="I490" s="13">
        <f t="shared" si="23"/>
        <v>135000</v>
      </c>
    </row>
    <row r="491" spans="1:9" s="96" customFormat="1" ht="39" x14ac:dyDescent="0.35">
      <c r="A491" s="94" t="s">
        <v>2522</v>
      </c>
      <c r="B491" s="94" t="s">
        <v>2523</v>
      </c>
      <c r="C491" s="95" t="s">
        <v>2524</v>
      </c>
      <c r="D491" s="13">
        <f t="shared" si="21"/>
        <v>200000</v>
      </c>
      <c r="E491" s="13">
        <v>200000</v>
      </c>
      <c r="F491" s="13">
        <v>0</v>
      </c>
      <c r="G491" s="13">
        <v>180000</v>
      </c>
      <c r="H491" s="13">
        <f t="shared" si="22"/>
        <v>45000</v>
      </c>
      <c r="I491" s="13">
        <f t="shared" si="23"/>
        <v>135000</v>
      </c>
    </row>
    <row r="492" spans="1:9" s="96" customFormat="1" ht="26" x14ac:dyDescent="0.35">
      <c r="A492" s="94" t="s">
        <v>2525</v>
      </c>
      <c r="B492" s="94" t="s">
        <v>2526</v>
      </c>
      <c r="C492" s="95" t="s">
        <v>2527</v>
      </c>
      <c r="D492" s="13">
        <f t="shared" si="21"/>
        <v>197000000</v>
      </c>
      <c r="E492" s="13">
        <v>46713888</v>
      </c>
      <c r="F492" s="13">
        <v>150286112</v>
      </c>
      <c r="G492" s="13">
        <v>30063054.399999999</v>
      </c>
      <c r="H492" s="13">
        <f t="shared" si="22"/>
        <v>7515763.5999999996</v>
      </c>
      <c r="I492" s="13">
        <f t="shared" si="23"/>
        <v>22547290.799999997</v>
      </c>
    </row>
    <row r="493" spans="1:9" s="96" customFormat="1" ht="14.5" x14ac:dyDescent="0.35">
      <c r="A493" s="94" t="s">
        <v>2528</v>
      </c>
      <c r="B493" s="94" t="s">
        <v>2529</v>
      </c>
      <c r="C493" s="95" t="s">
        <v>2530</v>
      </c>
      <c r="D493" s="13">
        <f t="shared" si="21"/>
        <v>348000</v>
      </c>
      <c r="E493" s="13">
        <v>284830.3</v>
      </c>
      <c r="F493" s="13">
        <v>63169.700000000012</v>
      </c>
      <c r="G493" s="13">
        <v>27538.869999999995</v>
      </c>
      <c r="H493" s="13">
        <f t="shared" si="22"/>
        <v>6884.7174999999988</v>
      </c>
      <c r="I493" s="13">
        <f t="shared" si="23"/>
        <v>20654.152499999997</v>
      </c>
    </row>
    <row r="494" spans="1:9" s="96" customFormat="1" ht="14.5" x14ac:dyDescent="0.35">
      <c r="A494" s="94" t="s">
        <v>279</v>
      </c>
      <c r="B494" s="94" t="s">
        <v>2531</v>
      </c>
      <c r="C494" s="95" t="s">
        <v>2532</v>
      </c>
      <c r="D494" s="13">
        <f t="shared" si="21"/>
        <v>700000</v>
      </c>
      <c r="E494" s="13">
        <v>658306.12</v>
      </c>
      <c r="F494" s="13">
        <v>41693.880000000005</v>
      </c>
      <c r="G494" s="13">
        <v>111143.47999999998</v>
      </c>
      <c r="H494" s="13">
        <f t="shared" si="22"/>
        <v>27785.869999999995</v>
      </c>
      <c r="I494" s="13">
        <f t="shared" si="23"/>
        <v>83357.609999999986</v>
      </c>
    </row>
    <row r="495" spans="1:9" s="96" customFormat="1" ht="14.5" x14ac:dyDescent="0.35">
      <c r="A495" s="94" t="s">
        <v>2533</v>
      </c>
      <c r="B495" s="94" t="s">
        <v>2534</v>
      </c>
      <c r="C495" s="95" t="s">
        <v>2535</v>
      </c>
      <c r="D495" s="13">
        <f t="shared" si="21"/>
        <v>300000</v>
      </c>
      <c r="E495" s="13">
        <v>241427</v>
      </c>
      <c r="F495" s="13">
        <v>58573</v>
      </c>
      <c r="G495" s="13">
        <v>29284.169999999984</v>
      </c>
      <c r="H495" s="13">
        <f t="shared" si="22"/>
        <v>7321.0424999999959</v>
      </c>
      <c r="I495" s="13">
        <f t="shared" si="23"/>
        <v>21963.127499999988</v>
      </c>
    </row>
    <row r="496" spans="1:9" s="96" customFormat="1" ht="26" x14ac:dyDescent="0.35">
      <c r="A496" s="94" t="s">
        <v>441</v>
      </c>
      <c r="B496" s="94" t="s">
        <v>2536</v>
      </c>
      <c r="C496" s="95" t="s">
        <v>2537</v>
      </c>
      <c r="D496" s="13">
        <f t="shared" si="21"/>
        <v>698000</v>
      </c>
      <c r="E496" s="13">
        <v>675968.51</v>
      </c>
      <c r="F496" s="13">
        <v>22031.489999999991</v>
      </c>
      <c r="G496" s="13">
        <v>69870.060000000056</v>
      </c>
      <c r="H496" s="13">
        <f t="shared" si="22"/>
        <v>17467.515000000014</v>
      </c>
      <c r="I496" s="13">
        <f t="shared" si="23"/>
        <v>52402.545000000042</v>
      </c>
    </row>
    <row r="497" spans="1:9" s="96" customFormat="1" ht="14.5" x14ac:dyDescent="0.35">
      <c r="A497" s="94" t="s">
        <v>417</v>
      </c>
      <c r="B497" s="94" t="s">
        <v>2538</v>
      </c>
      <c r="C497" s="95" t="s">
        <v>2539</v>
      </c>
      <c r="D497" s="13">
        <f t="shared" si="21"/>
        <v>633721.5</v>
      </c>
      <c r="E497" s="13">
        <v>633721.5</v>
      </c>
      <c r="F497" s="13">
        <v>0</v>
      </c>
      <c r="G497" s="13">
        <v>131969.78000000003</v>
      </c>
      <c r="H497" s="13">
        <f t="shared" si="22"/>
        <v>32992.445000000007</v>
      </c>
      <c r="I497" s="13">
        <f t="shared" si="23"/>
        <v>98977.335000000021</v>
      </c>
    </row>
    <row r="498" spans="1:9" s="96" customFormat="1" ht="26" x14ac:dyDescent="0.35">
      <c r="A498" s="94" t="s">
        <v>2540</v>
      </c>
      <c r="B498" s="94" t="s">
        <v>2541</v>
      </c>
      <c r="C498" s="95" t="s">
        <v>2542</v>
      </c>
      <c r="D498" s="13">
        <f t="shared" si="21"/>
        <v>700000</v>
      </c>
      <c r="E498" s="13">
        <v>672821.79</v>
      </c>
      <c r="F498" s="13">
        <v>27178.209999999963</v>
      </c>
      <c r="G498" s="13">
        <v>67332.080000000075</v>
      </c>
      <c r="H498" s="13">
        <f t="shared" si="22"/>
        <v>16833.020000000019</v>
      </c>
      <c r="I498" s="13">
        <f t="shared" si="23"/>
        <v>50499.060000000056</v>
      </c>
    </row>
    <row r="499" spans="1:9" s="96" customFormat="1" ht="14.5" x14ac:dyDescent="0.35">
      <c r="A499" s="94" t="s">
        <v>2543</v>
      </c>
      <c r="B499" s="94" t="s">
        <v>2544</v>
      </c>
      <c r="C499" s="95" t="s">
        <v>2545</v>
      </c>
      <c r="D499" s="13">
        <f t="shared" si="21"/>
        <v>300000</v>
      </c>
      <c r="E499" s="13">
        <v>288938.83</v>
      </c>
      <c r="F499" s="13">
        <v>11061.169999999984</v>
      </c>
      <c r="G499" s="13">
        <v>54990.340000000026</v>
      </c>
      <c r="H499" s="13">
        <f t="shared" si="22"/>
        <v>13747.585000000006</v>
      </c>
      <c r="I499" s="13">
        <f t="shared" si="23"/>
        <v>41242.755000000019</v>
      </c>
    </row>
    <row r="500" spans="1:9" s="96" customFormat="1" ht="14.5" x14ac:dyDescent="0.35">
      <c r="A500" s="94" t="s">
        <v>306</v>
      </c>
      <c r="B500" s="94" t="s">
        <v>2546</v>
      </c>
      <c r="C500" s="95" t="s">
        <v>2547</v>
      </c>
      <c r="D500" s="13">
        <f t="shared" si="21"/>
        <v>950000</v>
      </c>
      <c r="E500" s="13">
        <v>828886.01</v>
      </c>
      <c r="F500" s="13">
        <v>121113.98999999999</v>
      </c>
      <c r="G500" s="13">
        <v>115259.5</v>
      </c>
      <c r="H500" s="13">
        <f t="shared" si="22"/>
        <v>28814.875</v>
      </c>
      <c r="I500" s="13">
        <f t="shared" si="23"/>
        <v>86444.625</v>
      </c>
    </row>
    <row r="501" spans="1:9" s="96" customFormat="1" ht="26" x14ac:dyDescent="0.35">
      <c r="A501" s="94" t="s">
        <v>321</v>
      </c>
      <c r="B501" s="94" t="s">
        <v>2548</v>
      </c>
      <c r="C501" s="95" t="s">
        <v>2549</v>
      </c>
      <c r="D501" s="13">
        <f t="shared" si="21"/>
        <v>700000</v>
      </c>
      <c r="E501" s="13">
        <v>638352.85</v>
      </c>
      <c r="F501" s="13">
        <v>61647.150000000023</v>
      </c>
      <c r="G501" s="13">
        <v>123981.56</v>
      </c>
      <c r="H501" s="13">
        <f t="shared" si="22"/>
        <v>30995.39</v>
      </c>
      <c r="I501" s="13">
        <f t="shared" si="23"/>
        <v>92986.17</v>
      </c>
    </row>
    <row r="502" spans="1:9" s="96" customFormat="1" ht="14.5" x14ac:dyDescent="0.35">
      <c r="A502" s="94" t="s">
        <v>513</v>
      </c>
      <c r="B502" s="94" t="s">
        <v>2550</v>
      </c>
      <c r="C502" s="95" t="s">
        <v>2551</v>
      </c>
      <c r="D502" s="13">
        <f t="shared" si="21"/>
        <v>700000</v>
      </c>
      <c r="E502" s="13">
        <v>663041.46</v>
      </c>
      <c r="F502" s="13">
        <v>36958.540000000037</v>
      </c>
      <c r="G502" s="13">
        <v>257616.20999999996</v>
      </c>
      <c r="H502" s="13">
        <f t="shared" si="22"/>
        <v>64404.052499999991</v>
      </c>
      <c r="I502" s="13">
        <f t="shared" si="23"/>
        <v>193212.15749999997</v>
      </c>
    </row>
    <row r="503" spans="1:9" s="96" customFormat="1" ht="26" x14ac:dyDescent="0.35">
      <c r="A503" s="94" t="s">
        <v>2552</v>
      </c>
      <c r="B503" s="94" t="s">
        <v>2553</v>
      </c>
      <c r="C503" s="95" t="s">
        <v>2554</v>
      </c>
      <c r="D503" s="13">
        <f t="shared" si="21"/>
        <v>699968.87</v>
      </c>
      <c r="E503" s="13">
        <v>672045.64</v>
      </c>
      <c r="F503" s="13">
        <v>27923.229999999981</v>
      </c>
      <c r="G503" s="13">
        <v>54701.559999999823</v>
      </c>
      <c r="H503" s="13">
        <f t="shared" si="22"/>
        <v>13675.389999999956</v>
      </c>
      <c r="I503" s="13">
        <f t="shared" si="23"/>
        <v>41026.169999999867</v>
      </c>
    </row>
    <row r="504" spans="1:9" s="96" customFormat="1" ht="14.5" x14ac:dyDescent="0.35">
      <c r="A504" s="94" t="s">
        <v>312</v>
      </c>
      <c r="B504" s="94" t="s">
        <v>2555</v>
      </c>
      <c r="C504" s="95" t="s">
        <v>2556</v>
      </c>
      <c r="D504" s="13">
        <f t="shared" si="21"/>
        <v>288145.58</v>
      </c>
      <c r="E504" s="13">
        <v>259591.97</v>
      </c>
      <c r="F504" s="13">
        <v>28553.610000000015</v>
      </c>
      <c r="G504" s="13">
        <v>136251.96000000002</v>
      </c>
      <c r="H504" s="13">
        <f t="shared" si="22"/>
        <v>34062.990000000005</v>
      </c>
      <c r="I504" s="13">
        <f t="shared" si="23"/>
        <v>102188.97000000002</v>
      </c>
    </row>
    <row r="505" spans="1:9" s="96" customFormat="1" ht="26" x14ac:dyDescent="0.35">
      <c r="A505" s="94" t="s">
        <v>2557</v>
      </c>
      <c r="B505" s="94" t="s">
        <v>2558</v>
      </c>
      <c r="C505" s="95" t="s">
        <v>2559</v>
      </c>
      <c r="D505" s="13">
        <f t="shared" si="21"/>
        <v>231195.34</v>
      </c>
      <c r="E505" s="13">
        <v>229629.78</v>
      </c>
      <c r="F505" s="13">
        <v>1565.5599999999977</v>
      </c>
      <c r="G505" s="13">
        <v>48602.3</v>
      </c>
      <c r="H505" s="13">
        <f t="shared" si="22"/>
        <v>12150.575000000001</v>
      </c>
      <c r="I505" s="13">
        <f t="shared" si="23"/>
        <v>36451.725000000006</v>
      </c>
    </row>
    <row r="506" spans="1:9" s="96" customFormat="1" ht="26" x14ac:dyDescent="0.35">
      <c r="A506" s="94" t="s">
        <v>1754</v>
      </c>
      <c r="B506" s="94" t="s">
        <v>2560</v>
      </c>
      <c r="C506" s="95" t="s">
        <v>2561</v>
      </c>
      <c r="D506" s="13">
        <f t="shared" si="21"/>
        <v>299966</v>
      </c>
      <c r="E506" s="13">
        <v>276952.45</v>
      </c>
      <c r="F506" s="13">
        <v>23013.549999999988</v>
      </c>
      <c r="G506" s="13">
        <v>249952.45</v>
      </c>
      <c r="H506" s="13">
        <f t="shared" si="22"/>
        <v>62488.112500000003</v>
      </c>
      <c r="I506" s="13">
        <f t="shared" si="23"/>
        <v>187464.33750000002</v>
      </c>
    </row>
    <row r="507" spans="1:9" s="96" customFormat="1" ht="14.5" x14ac:dyDescent="0.35">
      <c r="A507" s="94" t="s">
        <v>2562</v>
      </c>
      <c r="B507" s="94" t="s">
        <v>2563</v>
      </c>
      <c r="C507" s="95" t="s">
        <v>2564</v>
      </c>
      <c r="D507" s="13">
        <f t="shared" si="21"/>
        <v>816507.06</v>
      </c>
      <c r="E507" s="13">
        <v>798918.51</v>
      </c>
      <c r="F507" s="13">
        <v>17588.550000000047</v>
      </c>
      <c r="G507" s="13">
        <v>229386.38</v>
      </c>
      <c r="H507" s="13">
        <f t="shared" si="22"/>
        <v>57346.595000000001</v>
      </c>
      <c r="I507" s="13">
        <f t="shared" si="23"/>
        <v>172039.785</v>
      </c>
    </row>
    <row r="508" spans="1:9" s="96" customFormat="1" ht="39" x14ac:dyDescent="0.35">
      <c r="A508" s="94" t="s">
        <v>2565</v>
      </c>
      <c r="B508" s="94" t="s">
        <v>2566</v>
      </c>
      <c r="C508" s="95" t="s">
        <v>2567</v>
      </c>
      <c r="D508" s="13">
        <f t="shared" si="21"/>
        <v>289460.07</v>
      </c>
      <c r="E508" s="13">
        <v>284032.90000000002</v>
      </c>
      <c r="F508" s="13">
        <v>5427.1699999999837</v>
      </c>
      <c r="G508" s="13">
        <v>74457.900000000023</v>
      </c>
      <c r="H508" s="13">
        <f t="shared" si="22"/>
        <v>18614.475000000006</v>
      </c>
      <c r="I508" s="13">
        <f t="shared" si="23"/>
        <v>55843.425000000017</v>
      </c>
    </row>
    <row r="509" spans="1:9" s="96" customFormat="1" ht="26" x14ac:dyDescent="0.35">
      <c r="A509" s="94" t="s">
        <v>2350</v>
      </c>
      <c r="B509" s="94" t="s">
        <v>2568</v>
      </c>
      <c r="C509" s="95" t="s">
        <v>2569</v>
      </c>
      <c r="D509" s="13">
        <f t="shared" si="21"/>
        <v>950000</v>
      </c>
      <c r="E509" s="13">
        <v>868715.25</v>
      </c>
      <c r="F509" s="13">
        <v>81284.75</v>
      </c>
      <c r="G509" s="13">
        <v>358259.52</v>
      </c>
      <c r="H509" s="13">
        <f t="shared" si="22"/>
        <v>89564.88</v>
      </c>
      <c r="I509" s="13">
        <f t="shared" si="23"/>
        <v>268694.64</v>
      </c>
    </row>
    <row r="510" spans="1:9" s="96" customFormat="1" ht="14.5" x14ac:dyDescent="0.35">
      <c r="A510" s="94" t="s">
        <v>2570</v>
      </c>
      <c r="B510" s="94" t="s">
        <v>2571</v>
      </c>
      <c r="C510" s="95" t="s">
        <v>2572</v>
      </c>
      <c r="D510" s="13">
        <f t="shared" si="21"/>
        <v>5437720.9900000002</v>
      </c>
      <c r="E510" s="13">
        <v>5437720.9900000002</v>
      </c>
      <c r="F510" s="13">
        <v>0</v>
      </c>
      <c r="G510" s="13">
        <v>164261.8200000003</v>
      </c>
      <c r="H510" s="13">
        <f t="shared" si="22"/>
        <v>41065.455000000075</v>
      </c>
      <c r="I510" s="13">
        <f t="shared" si="23"/>
        <v>123196.36500000022</v>
      </c>
    </row>
    <row r="511" spans="1:9" s="96" customFormat="1" ht="39" x14ac:dyDescent="0.35">
      <c r="A511" s="94" t="s">
        <v>546</v>
      </c>
      <c r="B511" s="94" t="s">
        <v>2573</v>
      </c>
      <c r="C511" s="95" t="s">
        <v>2574</v>
      </c>
      <c r="D511" s="13">
        <f t="shared" si="21"/>
        <v>1499244.89</v>
      </c>
      <c r="E511" s="13">
        <v>1240439.6599999999</v>
      </c>
      <c r="F511" s="13">
        <v>258805.22999999998</v>
      </c>
      <c r="G511" s="13">
        <v>47044.480000000003</v>
      </c>
      <c r="H511" s="13">
        <f t="shared" si="22"/>
        <v>11761.12</v>
      </c>
      <c r="I511" s="13">
        <f t="shared" si="23"/>
        <v>35283.360000000001</v>
      </c>
    </row>
    <row r="512" spans="1:9" s="96" customFormat="1" ht="26" x14ac:dyDescent="0.35">
      <c r="A512" s="94" t="s">
        <v>2350</v>
      </c>
      <c r="B512" s="94" t="s">
        <v>2575</v>
      </c>
      <c r="C512" s="95" t="s">
        <v>2576</v>
      </c>
      <c r="D512" s="13">
        <f t="shared" si="21"/>
        <v>340000</v>
      </c>
      <c r="E512" s="13">
        <v>298302.53999999998</v>
      </c>
      <c r="F512" s="13">
        <v>41697.460000000021</v>
      </c>
      <c r="G512" s="13">
        <v>12584.32</v>
      </c>
      <c r="H512" s="13">
        <f t="shared" si="22"/>
        <v>3146.08</v>
      </c>
      <c r="I512" s="13">
        <f t="shared" si="23"/>
        <v>9438.24</v>
      </c>
    </row>
    <row r="513" spans="1:9" s="96" customFormat="1" ht="65" x14ac:dyDescent="0.35">
      <c r="A513" s="94" t="s">
        <v>573</v>
      </c>
      <c r="B513" s="94" t="s">
        <v>2577</v>
      </c>
      <c r="C513" s="95" t="s">
        <v>2578</v>
      </c>
      <c r="D513" s="13">
        <f t="shared" si="21"/>
        <v>1450000</v>
      </c>
      <c r="E513" s="13">
        <v>1151321.8799999999</v>
      </c>
      <c r="F513" s="13">
        <v>298678.12000000011</v>
      </c>
      <c r="G513" s="13">
        <v>38410.36</v>
      </c>
      <c r="H513" s="13">
        <f t="shared" si="22"/>
        <v>9602.59</v>
      </c>
      <c r="I513" s="13">
        <f t="shared" si="23"/>
        <v>28807.77</v>
      </c>
    </row>
    <row r="514" spans="1:9" s="96" customFormat="1" ht="26" x14ac:dyDescent="0.35">
      <c r="A514" s="94" t="s">
        <v>1736</v>
      </c>
      <c r="B514" s="94" t="s">
        <v>2579</v>
      </c>
      <c r="C514" s="95" t="s">
        <v>2580</v>
      </c>
      <c r="D514" s="13">
        <f t="shared" si="21"/>
        <v>657234.69999999995</v>
      </c>
      <c r="E514" s="13">
        <v>481722.61</v>
      </c>
      <c r="F514" s="13">
        <v>175512.08999999997</v>
      </c>
      <c r="G514" s="13">
        <v>21122.15</v>
      </c>
      <c r="H514" s="13">
        <f t="shared" si="22"/>
        <v>5280.5375000000004</v>
      </c>
      <c r="I514" s="13">
        <f t="shared" si="23"/>
        <v>15841.612500000001</v>
      </c>
    </row>
    <row r="515" spans="1:9" s="96" customFormat="1" ht="14.5" x14ac:dyDescent="0.35">
      <c r="A515" s="94" t="s">
        <v>2581</v>
      </c>
      <c r="B515" s="94" t="s">
        <v>2582</v>
      </c>
      <c r="C515" s="95" t="s">
        <v>2583</v>
      </c>
      <c r="D515" s="13">
        <f t="shared" si="21"/>
        <v>397109.05</v>
      </c>
      <c r="E515" s="13">
        <v>364781.43</v>
      </c>
      <c r="F515" s="13">
        <v>32327.619999999995</v>
      </c>
      <c r="G515" s="13">
        <v>14435.26</v>
      </c>
      <c r="H515" s="13">
        <f t="shared" si="22"/>
        <v>3608.8150000000001</v>
      </c>
      <c r="I515" s="13">
        <f t="shared" si="23"/>
        <v>10826.445</v>
      </c>
    </row>
    <row r="516" spans="1:9" s="96" customFormat="1" ht="14.5" x14ac:dyDescent="0.35">
      <c r="A516" s="94" t="s">
        <v>549</v>
      </c>
      <c r="B516" s="94" t="s">
        <v>2584</v>
      </c>
      <c r="C516" s="95" t="s">
        <v>2585</v>
      </c>
      <c r="D516" s="13">
        <f t="shared" si="21"/>
        <v>1500000</v>
      </c>
      <c r="E516" s="13">
        <v>1321503.52</v>
      </c>
      <c r="F516" s="13">
        <v>178496.47999999998</v>
      </c>
      <c r="G516" s="13">
        <v>53971.9</v>
      </c>
      <c r="H516" s="13">
        <f t="shared" si="22"/>
        <v>13492.975</v>
      </c>
      <c r="I516" s="13">
        <f t="shared" si="23"/>
        <v>40478.925000000003</v>
      </c>
    </row>
    <row r="517" spans="1:9" s="96" customFormat="1" ht="14.5" x14ac:dyDescent="0.35">
      <c r="A517" s="94" t="s">
        <v>2586</v>
      </c>
      <c r="B517" s="94" t="s">
        <v>2587</v>
      </c>
      <c r="C517" s="95" t="s">
        <v>2588</v>
      </c>
      <c r="D517" s="13">
        <f t="shared" ref="D517:D558" si="24">E517+F517</f>
        <v>924000.72</v>
      </c>
      <c r="E517" s="13">
        <v>924000.72</v>
      </c>
      <c r="F517" s="13">
        <v>0</v>
      </c>
      <c r="G517" s="13">
        <v>739200.576</v>
      </c>
      <c r="H517" s="13">
        <f t="shared" ref="H517:H558" si="25">G517*0.25</f>
        <v>184800.144</v>
      </c>
      <c r="I517" s="13">
        <f t="shared" ref="I517:I558" si="26">G517*0.75</f>
        <v>554400.43200000003</v>
      </c>
    </row>
    <row r="518" spans="1:9" s="96" customFormat="1" ht="14.5" x14ac:dyDescent="0.35">
      <c r="A518" s="94" t="s">
        <v>2589</v>
      </c>
      <c r="B518" s="94" t="s">
        <v>2590</v>
      </c>
      <c r="C518" s="95" t="s">
        <v>2591</v>
      </c>
      <c r="D518" s="13">
        <f t="shared" si="24"/>
        <v>1289771.8</v>
      </c>
      <c r="E518" s="13">
        <v>1289771.8</v>
      </c>
      <c r="F518" s="13">
        <v>0</v>
      </c>
      <c r="G518" s="13">
        <v>1031817.4400000001</v>
      </c>
      <c r="H518" s="13">
        <f t="shared" si="25"/>
        <v>257954.36000000002</v>
      </c>
      <c r="I518" s="13">
        <f t="shared" si="26"/>
        <v>773863.08000000007</v>
      </c>
    </row>
    <row r="519" spans="1:9" s="96" customFormat="1" ht="14.5" x14ac:dyDescent="0.35">
      <c r="A519" s="94" t="s">
        <v>2592</v>
      </c>
      <c r="B519" s="94" t="s">
        <v>2593</v>
      </c>
      <c r="C519" s="95" t="s">
        <v>2594</v>
      </c>
      <c r="D519" s="13">
        <f t="shared" si="24"/>
        <v>331492.09999999998</v>
      </c>
      <c r="E519" s="13">
        <v>331492.09999999998</v>
      </c>
      <c r="F519" s="13">
        <v>0</v>
      </c>
      <c r="G519" s="13">
        <v>265193.68</v>
      </c>
      <c r="H519" s="13">
        <f t="shared" si="25"/>
        <v>66298.42</v>
      </c>
      <c r="I519" s="13">
        <f t="shared" si="26"/>
        <v>198895.26</v>
      </c>
    </row>
    <row r="520" spans="1:9" s="96" customFormat="1" ht="39" x14ac:dyDescent="0.35">
      <c r="A520" s="94" t="s">
        <v>2595</v>
      </c>
      <c r="B520" s="94" t="s">
        <v>2596</v>
      </c>
      <c r="C520" s="95" t="s">
        <v>2597</v>
      </c>
      <c r="D520" s="13">
        <f t="shared" si="24"/>
        <v>1441647.16</v>
      </c>
      <c r="E520" s="13">
        <v>1441647.16</v>
      </c>
      <c r="F520" s="13">
        <v>0</v>
      </c>
      <c r="G520" s="13">
        <v>1153317.7279999999</v>
      </c>
      <c r="H520" s="13">
        <f t="shared" si="25"/>
        <v>288329.43199999997</v>
      </c>
      <c r="I520" s="13">
        <f t="shared" si="26"/>
        <v>864988.29599999986</v>
      </c>
    </row>
    <row r="521" spans="1:9" s="96" customFormat="1" ht="14.5" x14ac:dyDescent="0.35">
      <c r="A521" s="94" t="s">
        <v>2598</v>
      </c>
      <c r="B521" s="94" t="s">
        <v>2599</v>
      </c>
      <c r="C521" s="95" t="s">
        <v>2600</v>
      </c>
      <c r="D521" s="13">
        <f t="shared" si="24"/>
        <v>1889645.66</v>
      </c>
      <c r="E521" s="13">
        <v>1889645.66</v>
      </c>
      <c r="F521" s="13">
        <v>0</v>
      </c>
      <c r="G521" s="13">
        <v>1511716.5279999999</v>
      </c>
      <c r="H521" s="13">
        <f t="shared" si="25"/>
        <v>377929.13199999998</v>
      </c>
      <c r="I521" s="13">
        <f t="shared" si="26"/>
        <v>1133787.3959999999</v>
      </c>
    </row>
    <row r="522" spans="1:9" s="96" customFormat="1" ht="26" x14ac:dyDescent="0.35">
      <c r="A522" s="94" t="s">
        <v>2601</v>
      </c>
      <c r="B522" s="94" t="s">
        <v>2602</v>
      </c>
      <c r="C522" s="95" t="s">
        <v>2603</v>
      </c>
      <c r="D522" s="13">
        <f t="shared" si="24"/>
        <v>3236347.61</v>
      </c>
      <c r="E522" s="13">
        <v>3236347.61</v>
      </c>
      <c r="F522" s="13">
        <v>0</v>
      </c>
      <c r="G522" s="13">
        <v>2589078.088</v>
      </c>
      <c r="H522" s="13">
        <f t="shared" si="25"/>
        <v>647269.522</v>
      </c>
      <c r="I522" s="13">
        <f t="shared" si="26"/>
        <v>1941808.5660000001</v>
      </c>
    </row>
    <row r="523" spans="1:9" s="96" customFormat="1" ht="39" x14ac:dyDescent="0.35">
      <c r="A523" s="94" t="s">
        <v>2604</v>
      </c>
      <c r="B523" s="94" t="s">
        <v>2605</v>
      </c>
      <c r="C523" s="95" t="s">
        <v>2606</v>
      </c>
      <c r="D523" s="13">
        <f t="shared" si="24"/>
        <v>558600</v>
      </c>
      <c r="E523" s="13">
        <v>558600</v>
      </c>
      <c r="F523" s="13">
        <v>0</v>
      </c>
      <c r="G523" s="13">
        <v>446880</v>
      </c>
      <c r="H523" s="13">
        <f t="shared" si="25"/>
        <v>111720</v>
      </c>
      <c r="I523" s="13">
        <f t="shared" si="26"/>
        <v>335160</v>
      </c>
    </row>
    <row r="524" spans="1:9" s="96" customFormat="1" ht="14.5" x14ac:dyDescent="0.35">
      <c r="A524" s="94" t="s">
        <v>2607</v>
      </c>
      <c r="B524" s="94" t="s">
        <v>2608</v>
      </c>
      <c r="C524" s="95" t="s">
        <v>2609</v>
      </c>
      <c r="D524" s="13">
        <f t="shared" si="24"/>
        <v>1367894.74</v>
      </c>
      <c r="E524" s="13">
        <v>1367894.74</v>
      </c>
      <c r="F524" s="13">
        <v>0</v>
      </c>
      <c r="G524" s="13">
        <v>313216.45999999996</v>
      </c>
      <c r="H524" s="13">
        <f t="shared" si="25"/>
        <v>78304.114999999991</v>
      </c>
      <c r="I524" s="13">
        <f t="shared" si="26"/>
        <v>234912.34499999997</v>
      </c>
    </row>
    <row r="525" spans="1:9" s="96" customFormat="1" ht="26" x14ac:dyDescent="0.35">
      <c r="A525" s="94" t="s">
        <v>2610</v>
      </c>
      <c r="B525" s="94" t="s">
        <v>2611</v>
      </c>
      <c r="C525" s="95" t="s">
        <v>2612</v>
      </c>
      <c r="D525" s="13">
        <f t="shared" si="24"/>
        <v>2537057.11</v>
      </c>
      <c r="E525" s="13">
        <v>2030908.96</v>
      </c>
      <c r="F525" s="13">
        <v>506148.14999999991</v>
      </c>
      <c r="G525" s="13">
        <v>187491.25</v>
      </c>
      <c r="H525" s="13">
        <f t="shared" si="25"/>
        <v>46872.8125</v>
      </c>
      <c r="I525" s="13">
        <f t="shared" si="26"/>
        <v>140618.4375</v>
      </c>
    </row>
    <row r="526" spans="1:9" s="96" customFormat="1" ht="14.5" x14ac:dyDescent="0.35">
      <c r="A526" s="94" t="s">
        <v>2613</v>
      </c>
      <c r="B526" s="94" t="s">
        <v>2614</v>
      </c>
      <c r="C526" s="95" t="s">
        <v>2615</v>
      </c>
      <c r="D526" s="13">
        <f t="shared" si="24"/>
        <v>1520770.76</v>
      </c>
      <c r="E526" s="13">
        <v>1373568</v>
      </c>
      <c r="F526" s="13">
        <v>147202.76</v>
      </c>
      <c r="G526" s="13">
        <v>132919.93999999994</v>
      </c>
      <c r="H526" s="13">
        <f t="shared" si="25"/>
        <v>33229.984999999986</v>
      </c>
      <c r="I526" s="13">
        <f t="shared" si="26"/>
        <v>99689.954999999958</v>
      </c>
    </row>
    <row r="527" spans="1:9" s="96" customFormat="1" ht="14.5" x14ac:dyDescent="0.35">
      <c r="A527" s="94" t="s">
        <v>2616</v>
      </c>
      <c r="B527" s="94" t="s">
        <v>2617</v>
      </c>
      <c r="C527" s="95" t="s">
        <v>2618</v>
      </c>
      <c r="D527" s="13">
        <f t="shared" si="24"/>
        <v>6304859.25</v>
      </c>
      <c r="E527" s="13">
        <v>5219969.57</v>
      </c>
      <c r="F527" s="13">
        <v>1084889.6799999997</v>
      </c>
      <c r="G527" s="13">
        <v>1519548.7300000004</v>
      </c>
      <c r="H527" s="13">
        <f t="shared" si="25"/>
        <v>379887.18250000011</v>
      </c>
      <c r="I527" s="13">
        <f t="shared" si="26"/>
        <v>1139661.5475000003</v>
      </c>
    </row>
    <row r="528" spans="1:9" s="96" customFormat="1" ht="39" x14ac:dyDescent="0.35">
      <c r="A528" s="94" t="s">
        <v>1875</v>
      </c>
      <c r="B528" s="94" t="s">
        <v>1876</v>
      </c>
      <c r="C528" s="95" t="s">
        <v>1877</v>
      </c>
      <c r="D528" s="13">
        <f t="shared" si="24"/>
        <v>1348197.05</v>
      </c>
      <c r="E528" s="13">
        <v>656222.77</v>
      </c>
      <c r="F528" s="13">
        <v>691974.28</v>
      </c>
      <c r="G528" s="13">
        <v>14429.28</v>
      </c>
      <c r="H528" s="13">
        <f t="shared" si="25"/>
        <v>3607.32</v>
      </c>
      <c r="I528" s="13">
        <f t="shared" si="26"/>
        <v>10821.960000000001</v>
      </c>
    </row>
    <row r="529" spans="1:9" s="96" customFormat="1" ht="26" x14ac:dyDescent="0.35">
      <c r="A529" s="94" t="s">
        <v>1867</v>
      </c>
      <c r="B529" s="94" t="s">
        <v>1868</v>
      </c>
      <c r="C529" s="95" t="s">
        <v>1869</v>
      </c>
      <c r="D529" s="13">
        <f t="shared" si="24"/>
        <v>651674.06000000006</v>
      </c>
      <c r="E529" s="13">
        <v>308905.27</v>
      </c>
      <c r="F529" s="13">
        <v>342768.79000000004</v>
      </c>
      <c r="G529" s="13">
        <v>184693.42</v>
      </c>
      <c r="H529" s="13">
        <f t="shared" si="25"/>
        <v>46173.355000000003</v>
      </c>
      <c r="I529" s="13">
        <f t="shared" si="26"/>
        <v>138520.065</v>
      </c>
    </row>
    <row r="530" spans="1:9" s="96" customFormat="1" ht="14.5" x14ac:dyDescent="0.35">
      <c r="A530" s="94" t="s">
        <v>864</v>
      </c>
      <c r="B530" s="94" t="s">
        <v>2619</v>
      </c>
      <c r="C530" s="95" t="s">
        <v>2620</v>
      </c>
      <c r="D530" s="13">
        <f t="shared" si="24"/>
        <v>50000</v>
      </c>
      <c r="E530" s="13">
        <v>50000</v>
      </c>
      <c r="F530" s="13">
        <v>0</v>
      </c>
      <c r="G530" s="13">
        <v>45000</v>
      </c>
      <c r="H530" s="13">
        <f t="shared" si="25"/>
        <v>11250</v>
      </c>
      <c r="I530" s="13">
        <f t="shared" si="26"/>
        <v>33750</v>
      </c>
    </row>
    <row r="531" spans="1:9" s="96" customFormat="1" ht="14.5" x14ac:dyDescent="0.35">
      <c r="A531" s="94" t="s">
        <v>864</v>
      </c>
      <c r="B531" s="94" t="s">
        <v>2621</v>
      </c>
      <c r="C531" s="95" t="s">
        <v>2622</v>
      </c>
      <c r="D531" s="13">
        <f t="shared" si="24"/>
        <v>300000</v>
      </c>
      <c r="E531" s="13">
        <v>300000</v>
      </c>
      <c r="F531" s="13">
        <v>0</v>
      </c>
      <c r="G531" s="13">
        <v>270000</v>
      </c>
      <c r="H531" s="13">
        <f t="shared" si="25"/>
        <v>67500</v>
      </c>
      <c r="I531" s="13">
        <f t="shared" si="26"/>
        <v>202500</v>
      </c>
    </row>
    <row r="532" spans="1:9" s="96" customFormat="1" ht="14.5" x14ac:dyDescent="0.35">
      <c r="A532" s="94" t="s">
        <v>864</v>
      </c>
      <c r="B532" s="94" t="s">
        <v>2623</v>
      </c>
      <c r="C532" s="95" t="s">
        <v>2624</v>
      </c>
      <c r="D532" s="13">
        <f t="shared" si="24"/>
        <v>100000</v>
      </c>
      <c r="E532" s="13">
        <v>100000</v>
      </c>
      <c r="F532" s="13">
        <v>0</v>
      </c>
      <c r="G532" s="13">
        <v>90000</v>
      </c>
      <c r="H532" s="13">
        <f t="shared" si="25"/>
        <v>22500</v>
      </c>
      <c r="I532" s="13">
        <f t="shared" si="26"/>
        <v>67500</v>
      </c>
    </row>
    <row r="533" spans="1:9" s="96" customFormat="1" ht="26" x14ac:dyDescent="0.35">
      <c r="A533" s="94" t="s">
        <v>864</v>
      </c>
      <c r="B533" s="94" t="s">
        <v>2625</v>
      </c>
      <c r="C533" s="95" t="s">
        <v>2626</v>
      </c>
      <c r="D533" s="13">
        <f t="shared" si="24"/>
        <v>23937</v>
      </c>
      <c r="E533" s="13">
        <v>23937</v>
      </c>
      <c r="F533" s="13">
        <v>0</v>
      </c>
      <c r="G533" s="13">
        <v>21543.3</v>
      </c>
      <c r="H533" s="13">
        <f t="shared" si="25"/>
        <v>5385.8249999999998</v>
      </c>
      <c r="I533" s="13">
        <f t="shared" si="26"/>
        <v>16157.474999999999</v>
      </c>
    </row>
    <row r="534" spans="1:9" s="96" customFormat="1" ht="26" x14ac:dyDescent="0.35">
      <c r="A534" s="94" t="s">
        <v>864</v>
      </c>
      <c r="B534" s="94" t="s">
        <v>2627</v>
      </c>
      <c r="C534" s="95" t="s">
        <v>2628</v>
      </c>
      <c r="D534" s="13">
        <f t="shared" si="24"/>
        <v>20000</v>
      </c>
      <c r="E534" s="13">
        <v>20000</v>
      </c>
      <c r="F534" s="13">
        <v>0</v>
      </c>
      <c r="G534" s="13">
        <v>18000</v>
      </c>
      <c r="H534" s="13">
        <f t="shared" si="25"/>
        <v>4500</v>
      </c>
      <c r="I534" s="13">
        <f t="shared" si="26"/>
        <v>13500</v>
      </c>
    </row>
    <row r="535" spans="1:9" s="96" customFormat="1" ht="26" x14ac:dyDescent="0.35">
      <c r="A535" s="94" t="s">
        <v>864</v>
      </c>
      <c r="B535" s="94" t="s">
        <v>2629</v>
      </c>
      <c r="C535" s="95" t="s">
        <v>2630</v>
      </c>
      <c r="D535" s="13">
        <f t="shared" si="24"/>
        <v>6200</v>
      </c>
      <c r="E535" s="13">
        <v>6200</v>
      </c>
      <c r="F535" s="13">
        <v>0</v>
      </c>
      <c r="G535" s="13">
        <v>5580</v>
      </c>
      <c r="H535" s="13">
        <f t="shared" si="25"/>
        <v>1395</v>
      </c>
      <c r="I535" s="13">
        <f t="shared" si="26"/>
        <v>4185</v>
      </c>
    </row>
    <row r="536" spans="1:9" s="96" customFormat="1" ht="39" x14ac:dyDescent="0.35">
      <c r="A536" s="94" t="s">
        <v>864</v>
      </c>
      <c r="B536" s="94" t="s">
        <v>2631</v>
      </c>
      <c r="C536" s="95" t="s">
        <v>2632</v>
      </c>
      <c r="D536" s="13">
        <f t="shared" si="24"/>
        <v>120000</v>
      </c>
      <c r="E536" s="13">
        <v>120000</v>
      </c>
      <c r="F536" s="13">
        <v>0</v>
      </c>
      <c r="G536" s="13">
        <v>108000</v>
      </c>
      <c r="H536" s="13">
        <f t="shared" si="25"/>
        <v>27000</v>
      </c>
      <c r="I536" s="13">
        <f t="shared" si="26"/>
        <v>81000</v>
      </c>
    </row>
    <row r="537" spans="1:9" s="96" customFormat="1" ht="39" x14ac:dyDescent="0.35">
      <c r="A537" s="94" t="s">
        <v>864</v>
      </c>
      <c r="B537" s="94" t="s">
        <v>2633</v>
      </c>
      <c r="C537" s="95" t="s">
        <v>2634</v>
      </c>
      <c r="D537" s="13">
        <f t="shared" si="24"/>
        <v>130000</v>
      </c>
      <c r="E537" s="13">
        <v>130000</v>
      </c>
      <c r="F537" s="13">
        <v>0</v>
      </c>
      <c r="G537" s="13">
        <v>117000</v>
      </c>
      <c r="H537" s="13">
        <f t="shared" si="25"/>
        <v>29250</v>
      </c>
      <c r="I537" s="13">
        <f t="shared" si="26"/>
        <v>87750</v>
      </c>
    </row>
    <row r="538" spans="1:9" s="96" customFormat="1" ht="26" x14ac:dyDescent="0.35">
      <c r="A538" s="94" t="s">
        <v>864</v>
      </c>
      <c r="B538" s="94" t="s">
        <v>2635</v>
      </c>
      <c r="C538" s="95" t="s">
        <v>2636</v>
      </c>
      <c r="D538" s="13">
        <f t="shared" si="24"/>
        <v>99206.35</v>
      </c>
      <c r="E538" s="13">
        <v>99206.35</v>
      </c>
      <c r="F538" s="13">
        <v>0</v>
      </c>
      <c r="G538" s="13">
        <v>89285.715000000011</v>
      </c>
      <c r="H538" s="13">
        <f t="shared" si="25"/>
        <v>22321.428750000003</v>
      </c>
      <c r="I538" s="13">
        <f t="shared" si="26"/>
        <v>66964.286250000005</v>
      </c>
    </row>
    <row r="539" spans="1:9" s="96" customFormat="1" ht="26" x14ac:dyDescent="0.35">
      <c r="A539" s="94" t="s">
        <v>864</v>
      </c>
      <c r="B539" s="94" t="s">
        <v>2637</v>
      </c>
      <c r="C539" s="95" t="s">
        <v>2638</v>
      </c>
      <c r="D539" s="13">
        <f t="shared" si="24"/>
        <v>55000</v>
      </c>
      <c r="E539" s="13">
        <v>55000</v>
      </c>
      <c r="F539" s="13">
        <v>0</v>
      </c>
      <c r="G539" s="13">
        <v>49500</v>
      </c>
      <c r="H539" s="13">
        <f t="shared" si="25"/>
        <v>12375</v>
      </c>
      <c r="I539" s="13">
        <f t="shared" si="26"/>
        <v>37125</v>
      </c>
    </row>
    <row r="540" spans="1:9" s="96" customFormat="1" ht="39" x14ac:dyDescent="0.35">
      <c r="A540" s="94" t="s">
        <v>864</v>
      </c>
      <c r="B540" s="94" t="s">
        <v>2639</v>
      </c>
      <c r="C540" s="95" t="s">
        <v>2640</v>
      </c>
      <c r="D540" s="13">
        <f t="shared" si="24"/>
        <v>40000</v>
      </c>
      <c r="E540" s="13">
        <v>40000</v>
      </c>
      <c r="F540" s="13">
        <v>0</v>
      </c>
      <c r="G540" s="13">
        <v>36000</v>
      </c>
      <c r="H540" s="13">
        <f t="shared" si="25"/>
        <v>9000</v>
      </c>
      <c r="I540" s="13">
        <f t="shared" si="26"/>
        <v>27000</v>
      </c>
    </row>
    <row r="541" spans="1:9" s="96" customFormat="1" ht="26" x14ac:dyDescent="0.35">
      <c r="A541" s="94" t="s">
        <v>864</v>
      </c>
      <c r="B541" s="94" t="s">
        <v>2641</v>
      </c>
      <c r="C541" s="95" t="s">
        <v>2642</v>
      </c>
      <c r="D541" s="13">
        <f t="shared" si="24"/>
        <v>37000</v>
      </c>
      <c r="E541" s="13">
        <v>37000</v>
      </c>
      <c r="F541" s="13">
        <v>0</v>
      </c>
      <c r="G541" s="13">
        <v>33300</v>
      </c>
      <c r="H541" s="13">
        <f t="shared" si="25"/>
        <v>8325</v>
      </c>
      <c r="I541" s="13">
        <f t="shared" si="26"/>
        <v>24975</v>
      </c>
    </row>
    <row r="542" spans="1:9" s="96" customFormat="1" ht="39" x14ac:dyDescent="0.35">
      <c r="A542" s="94" t="s">
        <v>864</v>
      </c>
      <c r="B542" s="94" t="s">
        <v>2643</v>
      </c>
      <c r="C542" s="95" t="s">
        <v>2644</v>
      </c>
      <c r="D542" s="13">
        <f t="shared" si="24"/>
        <v>11000</v>
      </c>
      <c r="E542" s="13">
        <v>11000</v>
      </c>
      <c r="F542" s="13">
        <v>0</v>
      </c>
      <c r="G542" s="13">
        <v>9900</v>
      </c>
      <c r="H542" s="13">
        <f t="shared" si="25"/>
        <v>2475</v>
      </c>
      <c r="I542" s="13">
        <f t="shared" si="26"/>
        <v>7425</v>
      </c>
    </row>
    <row r="543" spans="1:9" s="96" customFormat="1" ht="26" x14ac:dyDescent="0.35">
      <c r="A543" s="94" t="s">
        <v>864</v>
      </c>
      <c r="B543" s="94" t="s">
        <v>2645</v>
      </c>
      <c r="C543" s="95" t="s">
        <v>2646</v>
      </c>
      <c r="D543" s="13">
        <f t="shared" si="24"/>
        <v>5000</v>
      </c>
      <c r="E543" s="13">
        <v>5000</v>
      </c>
      <c r="F543" s="13">
        <v>0</v>
      </c>
      <c r="G543" s="13">
        <v>4500</v>
      </c>
      <c r="H543" s="13">
        <f t="shared" si="25"/>
        <v>1125</v>
      </c>
      <c r="I543" s="13">
        <f t="shared" si="26"/>
        <v>3375</v>
      </c>
    </row>
    <row r="544" spans="1:9" s="96" customFormat="1" ht="26" x14ac:dyDescent="0.35">
      <c r="A544" s="94" t="s">
        <v>2647</v>
      </c>
      <c r="B544" s="94" t="s">
        <v>2648</v>
      </c>
      <c r="C544" s="95" t="s">
        <v>2649</v>
      </c>
      <c r="D544" s="13">
        <f t="shared" si="24"/>
        <v>1335340.94</v>
      </c>
      <c r="E544" s="13">
        <v>1335340.94</v>
      </c>
      <c r="F544" s="13">
        <v>0</v>
      </c>
      <c r="G544" s="13">
        <v>54901.4</v>
      </c>
      <c r="H544" s="13">
        <f t="shared" si="25"/>
        <v>13725.35</v>
      </c>
      <c r="I544" s="13">
        <f t="shared" si="26"/>
        <v>41176.050000000003</v>
      </c>
    </row>
    <row r="545" spans="1:9" s="96" customFormat="1" ht="26" x14ac:dyDescent="0.35">
      <c r="A545" s="94" t="s">
        <v>2650</v>
      </c>
      <c r="B545" s="94" t="s">
        <v>2651</v>
      </c>
      <c r="C545" s="95" t="s">
        <v>2652</v>
      </c>
      <c r="D545" s="13">
        <f t="shared" si="24"/>
        <v>1357673.43</v>
      </c>
      <c r="E545" s="13">
        <v>1357673.43</v>
      </c>
      <c r="F545" s="13">
        <v>0</v>
      </c>
      <c r="G545" s="13">
        <v>359459.45</v>
      </c>
      <c r="H545" s="13">
        <f t="shared" si="25"/>
        <v>89864.862500000003</v>
      </c>
      <c r="I545" s="13">
        <f t="shared" si="26"/>
        <v>269594.58750000002</v>
      </c>
    </row>
    <row r="546" spans="1:9" s="96" customFormat="1" ht="26" x14ac:dyDescent="0.35">
      <c r="A546" s="94" t="s">
        <v>2653</v>
      </c>
      <c r="B546" s="94" t="s">
        <v>2654</v>
      </c>
      <c r="C546" s="95" t="s">
        <v>2655</v>
      </c>
      <c r="D546" s="13">
        <f t="shared" si="24"/>
        <v>2860273.81</v>
      </c>
      <c r="E546" s="13">
        <v>2860273.81</v>
      </c>
      <c r="F546" s="13">
        <v>0</v>
      </c>
      <c r="G546" s="13">
        <v>94851.81</v>
      </c>
      <c r="H546" s="13">
        <f t="shared" si="25"/>
        <v>23712.952499999999</v>
      </c>
      <c r="I546" s="13">
        <f t="shared" si="26"/>
        <v>71138.857499999998</v>
      </c>
    </row>
    <row r="547" spans="1:9" s="96" customFormat="1" ht="26" x14ac:dyDescent="0.35">
      <c r="A547" s="94" t="s">
        <v>2486</v>
      </c>
      <c r="B547" s="94" t="s">
        <v>2656</v>
      </c>
      <c r="C547" s="95" t="s">
        <v>2657</v>
      </c>
      <c r="D547" s="13">
        <f t="shared" si="24"/>
        <v>3000000</v>
      </c>
      <c r="E547" s="13">
        <v>3000000</v>
      </c>
      <c r="F547" s="13">
        <v>0</v>
      </c>
      <c r="G547" s="13">
        <v>2144697.67</v>
      </c>
      <c r="H547" s="13">
        <f t="shared" si="25"/>
        <v>536174.41749999998</v>
      </c>
      <c r="I547" s="13">
        <f t="shared" si="26"/>
        <v>1608523.2524999999</v>
      </c>
    </row>
    <row r="548" spans="1:9" s="96" customFormat="1" ht="14.5" x14ac:dyDescent="0.35">
      <c r="A548" s="94" t="s">
        <v>2658</v>
      </c>
      <c r="B548" s="94" t="s">
        <v>2659</v>
      </c>
      <c r="C548" s="95" t="s">
        <v>2660</v>
      </c>
      <c r="D548" s="13">
        <f t="shared" si="24"/>
        <v>1963704</v>
      </c>
      <c r="E548" s="13">
        <v>1963704</v>
      </c>
      <c r="F548" s="13">
        <v>0</v>
      </c>
      <c r="G548" s="13">
        <v>1871177.76</v>
      </c>
      <c r="H548" s="13">
        <f t="shared" si="25"/>
        <v>467794.44</v>
      </c>
      <c r="I548" s="13">
        <f t="shared" si="26"/>
        <v>1403383.32</v>
      </c>
    </row>
    <row r="549" spans="1:9" s="96" customFormat="1" ht="26" x14ac:dyDescent="0.35">
      <c r="A549" s="94" t="s">
        <v>2661</v>
      </c>
      <c r="B549" s="94" t="s">
        <v>2662</v>
      </c>
      <c r="C549" s="95" t="s">
        <v>2663</v>
      </c>
      <c r="D549" s="13">
        <f t="shared" si="24"/>
        <v>2999000</v>
      </c>
      <c r="E549" s="13">
        <v>2999000</v>
      </c>
      <c r="F549" s="13">
        <v>0</v>
      </c>
      <c r="G549" s="13">
        <v>273621.44</v>
      </c>
      <c r="H549" s="13">
        <f t="shared" si="25"/>
        <v>68405.36</v>
      </c>
      <c r="I549" s="13">
        <f t="shared" si="26"/>
        <v>205216.08000000002</v>
      </c>
    </row>
    <row r="550" spans="1:9" s="96" customFormat="1" ht="26" x14ac:dyDescent="0.35">
      <c r="A550" s="94" t="s">
        <v>1795</v>
      </c>
      <c r="B550" s="94" t="s">
        <v>2664</v>
      </c>
      <c r="C550" s="95" t="s">
        <v>2665</v>
      </c>
      <c r="D550" s="13">
        <f t="shared" si="24"/>
        <v>3000000</v>
      </c>
      <c r="E550" s="13">
        <v>3000000</v>
      </c>
      <c r="F550" s="13">
        <v>0</v>
      </c>
      <c r="G550" s="13">
        <v>396659.9</v>
      </c>
      <c r="H550" s="13">
        <f t="shared" si="25"/>
        <v>99164.975000000006</v>
      </c>
      <c r="I550" s="13">
        <f t="shared" si="26"/>
        <v>297494.92500000005</v>
      </c>
    </row>
    <row r="551" spans="1:9" s="96" customFormat="1" ht="14.5" x14ac:dyDescent="0.35">
      <c r="A551" s="94" t="s">
        <v>2666</v>
      </c>
      <c r="B551" s="94" t="s">
        <v>2667</v>
      </c>
      <c r="C551" s="95" t="s">
        <v>2668</v>
      </c>
      <c r="D551" s="13">
        <f t="shared" si="24"/>
        <v>3000000</v>
      </c>
      <c r="E551" s="13">
        <v>3000000</v>
      </c>
      <c r="F551" s="13">
        <v>0</v>
      </c>
      <c r="G551" s="13">
        <v>899092.6</v>
      </c>
      <c r="H551" s="13">
        <f t="shared" si="25"/>
        <v>224773.15</v>
      </c>
      <c r="I551" s="13">
        <f t="shared" si="26"/>
        <v>674319.45</v>
      </c>
    </row>
    <row r="552" spans="1:9" s="96" customFormat="1" ht="14.5" x14ac:dyDescent="0.35">
      <c r="A552" s="94" t="s">
        <v>2669</v>
      </c>
      <c r="B552" s="94" t="s">
        <v>2670</v>
      </c>
      <c r="C552" s="95" t="s">
        <v>2671</v>
      </c>
      <c r="D552" s="13">
        <f t="shared" si="24"/>
        <v>2100000</v>
      </c>
      <c r="E552" s="13">
        <v>2100000</v>
      </c>
      <c r="F552" s="13">
        <v>0</v>
      </c>
      <c r="G552" s="13">
        <v>383926.91</v>
      </c>
      <c r="H552" s="13">
        <f t="shared" si="25"/>
        <v>95981.727499999994</v>
      </c>
      <c r="I552" s="13">
        <f t="shared" si="26"/>
        <v>287945.1825</v>
      </c>
    </row>
    <row r="553" spans="1:9" s="96" customFormat="1" ht="14.5" x14ac:dyDescent="0.35">
      <c r="A553" s="94" t="s">
        <v>2287</v>
      </c>
      <c r="B553" s="94" t="s">
        <v>2672</v>
      </c>
      <c r="C553" s="95" t="s">
        <v>2673</v>
      </c>
      <c r="D553" s="13">
        <f t="shared" si="24"/>
        <v>3000000</v>
      </c>
      <c r="E553" s="13">
        <v>3000000</v>
      </c>
      <c r="F553" s="13">
        <v>0</v>
      </c>
      <c r="G553" s="13">
        <v>965379.22</v>
      </c>
      <c r="H553" s="13">
        <f t="shared" si="25"/>
        <v>241344.80499999999</v>
      </c>
      <c r="I553" s="13">
        <f t="shared" si="26"/>
        <v>724034.41500000004</v>
      </c>
    </row>
    <row r="554" spans="1:9" s="96" customFormat="1" ht="14.5" x14ac:dyDescent="0.35">
      <c r="A554" s="94" t="s">
        <v>2674</v>
      </c>
      <c r="B554" s="94" t="s">
        <v>2675</v>
      </c>
      <c r="C554" s="95" t="s">
        <v>2676</v>
      </c>
      <c r="D554" s="13">
        <f t="shared" si="24"/>
        <v>350000</v>
      </c>
      <c r="E554" s="13">
        <v>350000</v>
      </c>
      <c r="F554" s="13">
        <v>0</v>
      </c>
      <c r="G554" s="13">
        <v>12069.411</v>
      </c>
      <c r="H554" s="13">
        <f t="shared" si="25"/>
        <v>3017.35275</v>
      </c>
      <c r="I554" s="13">
        <f t="shared" si="26"/>
        <v>9052.05825</v>
      </c>
    </row>
    <row r="555" spans="1:9" s="96" customFormat="1" ht="26" x14ac:dyDescent="0.35">
      <c r="A555" s="94" t="s">
        <v>543</v>
      </c>
      <c r="B555" s="94" t="s">
        <v>2677</v>
      </c>
      <c r="C555" s="95" t="s">
        <v>2678</v>
      </c>
      <c r="D555" s="13">
        <f t="shared" si="24"/>
        <v>1488257.41</v>
      </c>
      <c r="E555" s="13">
        <v>1488257.41</v>
      </c>
      <c r="F555" s="13">
        <v>0</v>
      </c>
      <c r="G555" s="13">
        <v>47936.54</v>
      </c>
      <c r="H555" s="13">
        <f t="shared" si="25"/>
        <v>11984.135</v>
      </c>
      <c r="I555" s="13">
        <f t="shared" si="26"/>
        <v>35952.404999999999</v>
      </c>
    </row>
    <row r="556" spans="1:9" s="96" customFormat="1" ht="14.5" x14ac:dyDescent="0.35">
      <c r="A556" s="94" t="s">
        <v>2679</v>
      </c>
      <c r="B556" s="94" t="s">
        <v>2680</v>
      </c>
      <c r="C556" s="95" t="s">
        <v>2681</v>
      </c>
      <c r="D556" s="13">
        <f t="shared" si="24"/>
        <v>2950000</v>
      </c>
      <c r="E556" s="13">
        <v>2950000</v>
      </c>
      <c r="F556" s="13">
        <v>0</v>
      </c>
      <c r="G556" s="13">
        <v>1434028.4000000001</v>
      </c>
      <c r="H556" s="13">
        <f t="shared" si="25"/>
        <v>358507.10000000003</v>
      </c>
      <c r="I556" s="13">
        <f t="shared" si="26"/>
        <v>1075521.3</v>
      </c>
    </row>
    <row r="557" spans="1:9" s="96" customFormat="1" ht="14.5" x14ac:dyDescent="0.35">
      <c r="A557" s="94" t="s">
        <v>2682</v>
      </c>
      <c r="B557" s="94" t="s">
        <v>2683</v>
      </c>
      <c r="C557" s="95" t="s">
        <v>2684</v>
      </c>
      <c r="D557" s="13">
        <f t="shared" si="24"/>
        <v>1373505.47</v>
      </c>
      <c r="E557" s="13">
        <v>1373505.47</v>
      </c>
      <c r="F557" s="13">
        <v>0</v>
      </c>
      <c r="G557" s="13">
        <v>398888.2</v>
      </c>
      <c r="H557" s="13">
        <f t="shared" si="25"/>
        <v>99722.05</v>
      </c>
      <c r="I557" s="13">
        <f t="shared" si="26"/>
        <v>299166.15000000002</v>
      </c>
    </row>
    <row r="558" spans="1:9" s="96" customFormat="1" ht="14.5" x14ac:dyDescent="0.35">
      <c r="A558" s="94" t="s">
        <v>2685</v>
      </c>
      <c r="B558" s="94" t="s">
        <v>2686</v>
      </c>
      <c r="C558" s="95" t="s">
        <v>2687</v>
      </c>
      <c r="D558" s="13">
        <f t="shared" si="24"/>
        <v>3000000</v>
      </c>
      <c r="E558" s="13">
        <v>3000000</v>
      </c>
      <c r="F558" s="13">
        <v>0</v>
      </c>
      <c r="G558" s="13">
        <v>1465367.46</v>
      </c>
      <c r="H558" s="13">
        <f t="shared" si="25"/>
        <v>366341.86499999999</v>
      </c>
      <c r="I558" s="13">
        <f t="shared" si="26"/>
        <v>1099025.595</v>
      </c>
    </row>
    <row r="559" spans="1:9" ht="24" customHeight="1" x14ac:dyDescent="0.35">
      <c r="D559" s="13"/>
      <c r="E559" s="13"/>
      <c r="F559" s="13"/>
      <c r="G559" s="59">
        <f>SUM(G4:G558)</f>
        <v>388556713.18699956</v>
      </c>
      <c r="H559" s="59">
        <f t="shared" ref="H559:I559" si="27">SUM(H4:H558)</f>
        <v>97139178.29674989</v>
      </c>
      <c r="I559" s="59">
        <f t="shared" si="27"/>
        <v>291417534.89025009</v>
      </c>
    </row>
  </sheetData>
  <mergeCells count="4">
    <mergeCell ref="A1:I1"/>
    <mergeCell ref="A2:A3"/>
    <mergeCell ref="B2:B3"/>
    <mergeCell ref="C2:C3"/>
  </mergeCells>
  <printOptions horizontalCentered="1"/>
  <pageMargins left="0.11811023622047245" right="0.11811023622047245" top="0.15748031496062992" bottom="0.15748031496062992" header="0" footer="0"/>
  <pageSetup paperSize="9" scale="6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1A41-25BD-4C65-B1CD-EF4D903FE50A}">
  <sheetPr>
    <pageSetUpPr fitToPage="1"/>
  </sheetPr>
  <dimension ref="A1:Q77"/>
  <sheetViews>
    <sheetView view="pageBreakPreview" zoomScaleNormal="70" zoomScaleSheetLayoutView="100" workbookViewId="0">
      <selection sqref="A1:O77"/>
    </sheetView>
  </sheetViews>
  <sheetFormatPr defaultColWidth="9.1796875" defaultRowHeight="18.5" x14ac:dyDescent="0.35"/>
  <cols>
    <col min="1" max="1" width="5.1796875" style="23" bestFit="1" customWidth="1"/>
    <col min="2" max="2" width="32.7265625" style="23" customWidth="1"/>
    <col min="3" max="3" width="35.54296875" style="23" bestFit="1" customWidth="1"/>
    <col min="4" max="4" width="33.54296875" style="23" bestFit="1" customWidth="1"/>
    <col min="5" max="5" width="21.7265625" style="23" customWidth="1"/>
    <col min="6" max="6" width="87.54296875" style="23" customWidth="1"/>
    <col min="7" max="7" width="23" style="138" bestFit="1" customWidth="1"/>
    <col min="8" max="8" width="19" style="138" bestFit="1" customWidth="1"/>
    <col min="9" max="9" width="22" style="138" bestFit="1" customWidth="1"/>
    <col min="10" max="10" width="13.7265625" style="136" bestFit="1" customWidth="1"/>
    <col min="11" max="15" width="14.7265625" style="136" bestFit="1" customWidth="1"/>
    <col min="16" max="16" width="9.1796875" style="23"/>
    <col min="17" max="17" width="25.453125" style="23" bestFit="1" customWidth="1"/>
    <col min="18" max="16384" width="9.1796875" style="23"/>
  </cols>
  <sheetData>
    <row r="1" spans="1:15" ht="75.75" customHeight="1" x14ac:dyDescent="0.35">
      <c r="A1" s="148" t="s">
        <v>2902</v>
      </c>
      <c r="B1" s="148"/>
      <c r="C1" s="148"/>
      <c r="D1" s="148"/>
      <c r="E1" s="148"/>
      <c r="F1" s="148"/>
      <c r="G1" s="148"/>
      <c r="H1" s="148"/>
      <c r="I1" s="148"/>
      <c r="J1" s="148"/>
      <c r="K1" s="148"/>
      <c r="L1" s="148"/>
      <c r="M1" s="148"/>
      <c r="N1" s="148"/>
    </row>
    <row r="2" spans="1:15" s="135" customFormat="1" ht="43.4" customHeight="1" x14ac:dyDescent="0.35">
      <c r="A2" s="27"/>
      <c r="B2" s="27" t="s">
        <v>1</v>
      </c>
      <c r="C2" s="27" t="s">
        <v>2</v>
      </c>
      <c r="D2" s="28" t="s">
        <v>3</v>
      </c>
      <c r="E2" s="28" t="s">
        <v>4</v>
      </c>
      <c r="F2" s="28" t="s">
        <v>44</v>
      </c>
      <c r="G2" s="29" t="s">
        <v>45</v>
      </c>
      <c r="H2" s="29" t="s">
        <v>46</v>
      </c>
      <c r="I2" s="29" t="s">
        <v>8</v>
      </c>
      <c r="J2" s="22">
        <v>2024</v>
      </c>
      <c r="K2" s="22">
        <v>2025</v>
      </c>
      <c r="L2" s="22">
        <v>2026</v>
      </c>
      <c r="M2" s="22">
        <v>2027</v>
      </c>
      <c r="N2" s="22">
        <v>2028</v>
      </c>
      <c r="O2" s="22">
        <v>2029</v>
      </c>
    </row>
    <row r="3" spans="1:15" s="137" customFormat="1" ht="62" x14ac:dyDescent="0.35">
      <c r="A3" s="64">
        <v>1</v>
      </c>
      <c r="B3" s="65" t="s">
        <v>864</v>
      </c>
      <c r="C3" s="55" t="s">
        <v>1121</v>
      </c>
      <c r="D3" s="55" t="s">
        <v>1122</v>
      </c>
      <c r="E3" s="64" t="s">
        <v>1123</v>
      </c>
      <c r="F3" s="67" t="s">
        <v>1124</v>
      </c>
      <c r="G3" s="13">
        <v>10000000</v>
      </c>
      <c r="H3" s="13">
        <f t="shared" ref="H3:H28" si="0">+G3</f>
        <v>10000000</v>
      </c>
      <c r="I3" s="13">
        <f t="shared" ref="I3:I28" si="1">+G3-H3</f>
        <v>0</v>
      </c>
      <c r="J3" s="13">
        <v>0</v>
      </c>
      <c r="K3" s="13">
        <v>2000000</v>
      </c>
      <c r="L3" s="13">
        <v>3000000</v>
      </c>
      <c r="M3" s="13">
        <v>5000000</v>
      </c>
      <c r="N3" s="13"/>
      <c r="O3" s="13"/>
    </row>
    <row r="4" spans="1:15" s="137" customFormat="1" ht="31" x14ac:dyDescent="0.35">
      <c r="A4" s="64">
        <v>2</v>
      </c>
      <c r="B4" s="65" t="s">
        <v>864</v>
      </c>
      <c r="C4" s="55" t="s">
        <v>1121</v>
      </c>
      <c r="D4" s="55" t="s">
        <v>1125</v>
      </c>
      <c r="E4" s="64" t="s">
        <v>1126</v>
      </c>
      <c r="F4" s="67" t="s">
        <v>1127</v>
      </c>
      <c r="G4" s="13">
        <v>37300000</v>
      </c>
      <c r="H4" s="13">
        <f t="shared" si="0"/>
        <v>37300000</v>
      </c>
      <c r="I4" s="13">
        <f t="shared" si="1"/>
        <v>0</v>
      </c>
      <c r="J4" s="13">
        <v>0</v>
      </c>
      <c r="K4" s="13">
        <v>3730000</v>
      </c>
      <c r="L4" s="13">
        <v>7460000</v>
      </c>
      <c r="M4" s="13">
        <v>7460000</v>
      </c>
      <c r="N4" s="13">
        <v>11190000</v>
      </c>
      <c r="O4" s="13">
        <v>7460000</v>
      </c>
    </row>
    <row r="5" spans="1:15" s="137" customFormat="1" ht="31" x14ac:dyDescent="0.35">
      <c r="A5" s="64">
        <v>3</v>
      </c>
      <c r="B5" s="65" t="s">
        <v>864</v>
      </c>
      <c r="C5" s="55" t="s">
        <v>1121</v>
      </c>
      <c r="D5" s="55" t="s">
        <v>1125</v>
      </c>
      <c r="E5" s="64" t="s">
        <v>1128</v>
      </c>
      <c r="F5" s="67" t="s">
        <v>1129</v>
      </c>
      <c r="G5" s="13">
        <v>35440000</v>
      </c>
      <c r="H5" s="13">
        <f t="shared" si="0"/>
        <v>35440000</v>
      </c>
      <c r="I5" s="13">
        <f t="shared" si="1"/>
        <v>0</v>
      </c>
      <c r="J5" s="13">
        <v>0</v>
      </c>
      <c r="K5" s="13">
        <v>3544000</v>
      </c>
      <c r="L5" s="13">
        <v>7088000</v>
      </c>
      <c r="M5" s="13">
        <v>7088000</v>
      </c>
      <c r="N5" s="13">
        <v>10632000</v>
      </c>
      <c r="O5" s="13">
        <v>7088000</v>
      </c>
    </row>
    <row r="6" spans="1:15" s="137" customFormat="1" x14ac:dyDescent="0.35">
      <c r="A6" s="64">
        <v>4</v>
      </c>
      <c r="B6" s="65" t="s">
        <v>864</v>
      </c>
      <c r="C6" s="55" t="s">
        <v>1121</v>
      </c>
      <c r="D6" s="55" t="s">
        <v>1130</v>
      </c>
      <c r="E6" s="64" t="s">
        <v>1131</v>
      </c>
      <c r="F6" s="67" t="s">
        <v>1132</v>
      </c>
      <c r="G6" s="13">
        <v>7320000</v>
      </c>
      <c r="H6" s="13">
        <f t="shared" si="0"/>
        <v>7320000</v>
      </c>
      <c r="I6" s="13">
        <f t="shared" si="1"/>
        <v>0</v>
      </c>
      <c r="J6" s="13">
        <v>5124000</v>
      </c>
      <c r="K6" s="13">
        <v>2196000</v>
      </c>
      <c r="L6" s="13"/>
      <c r="M6" s="13"/>
      <c r="N6" s="13"/>
      <c r="O6" s="13"/>
    </row>
    <row r="7" spans="1:15" s="137" customFormat="1" ht="31" x14ac:dyDescent="0.35">
      <c r="A7" s="64">
        <v>5</v>
      </c>
      <c r="B7" s="67" t="s">
        <v>864</v>
      </c>
      <c r="C7" s="16" t="s">
        <v>54</v>
      </c>
      <c r="D7" s="16" t="s">
        <v>55</v>
      </c>
      <c r="E7" s="64" t="s">
        <v>1133</v>
      </c>
      <c r="F7" s="67" t="s">
        <v>1134</v>
      </c>
      <c r="G7" s="13">
        <v>2500000</v>
      </c>
      <c r="H7" s="13">
        <f t="shared" si="0"/>
        <v>2500000</v>
      </c>
      <c r="I7" s="13">
        <f t="shared" si="1"/>
        <v>0</v>
      </c>
      <c r="J7" s="13">
        <v>0</v>
      </c>
      <c r="K7" s="13">
        <v>0</v>
      </c>
      <c r="L7" s="13">
        <v>2500000</v>
      </c>
      <c r="M7" s="13"/>
      <c r="N7" s="13"/>
      <c r="O7" s="13"/>
    </row>
    <row r="8" spans="1:15" s="137" customFormat="1" x14ac:dyDescent="0.35">
      <c r="A8" s="64">
        <v>6</v>
      </c>
      <c r="B8" s="67" t="s">
        <v>864</v>
      </c>
      <c r="C8" s="16" t="s">
        <v>54</v>
      </c>
      <c r="D8" s="16" t="s">
        <v>56</v>
      </c>
      <c r="E8" s="32" t="s">
        <v>592</v>
      </c>
      <c r="F8" s="16" t="s">
        <v>1135</v>
      </c>
      <c r="G8" s="13">
        <f>14170000+5250000+3500000+7000000+7250000+1000000+2000000</f>
        <v>40170000</v>
      </c>
      <c r="H8" s="13">
        <f t="shared" si="0"/>
        <v>40170000</v>
      </c>
      <c r="I8" s="13">
        <f t="shared" si="1"/>
        <v>0</v>
      </c>
      <c r="J8" s="13">
        <v>28119000</v>
      </c>
      <c r="K8" s="13">
        <v>12051000</v>
      </c>
      <c r="L8" s="13"/>
      <c r="M8" s="13"/>
      <c r="N8" s="13"/>
      <c r="O8" s="13"/>
    </row>
    <row r="9" spans="1:15" s="137" customFormat="1" x14ac:dyDescent="0.35">
      <c r="A9" s="64">
        <v>7</v>
      </c>
      <c r="B9" s="67" t="s">
        <v>864</v>
      </c>
      <c r="C9" s="16" t="s">
        <v>54</v>
      </c>
      <c r="D9" s="16" t="s">
        <v>56</v>
      </c>
      <c r="E9" s="32" t="s">
        <v>592</v>
      </c>
      <c r="F9" s="16" t="s">
        <v>1136</v>
      </c>
      <c r="G9" s="13">
        <f>14170000+5250000+3500000+7000000+7250000+1000000+2000000</f>
        <v>40170000</v>
      </c>
      <c r="H9" s="13">
        <f t="shared" si="0"/>
        <v>40170000</v>
      </c>
      <c r="I9" s="13">
        <f t="shared" si="1"/>
        <v>0</v>
      </c>
      <c r="J9" s="13">
        <v>0</v>
      </c>
      <c r="K9" s="13">
        <v>28119000</v>
      </c>
      <c r="L9" s="13">
        <v>12051000</v>
      </c>
      <c r="M9" s="13"/>
      <c r="N9" s="13"/>
      <c r="O9" s="13"/>
    </row>
    <row r="10" spans="1:15" s="137" customFormat="1" x14ac:dyDescent="0.35">
      <c r="A10" s="64">
        <v>8</v>
      </c>
      <c r="B10" s="67" t="s">
        <v>864</v>
      </c>
      <c r="C10" s="16" t="s">
        <v>54</v>
      </c>
      <c r="D10" s="16" t="s">
        <v>56</v>
      </c>
      <c r="E10" s="32" t="s">
        <v>592</v>
      </c>
      <c r="F10" s="16" t="s">
        <v>1137</v>
      </c>
      <c r="G10" s="13">
        <f>14170000+5250000+3500000+7000000+7250000+1000000+2000000</f>
        <v>40170000</v>
      </c>
      <c r="H10" s="13">
        <f t="shared" si="0"/>
        <v>40170000</v>
      </c>
      <c r="I10" s="13">
        <f t="shared" si="1"/>
        <v>0</v>
      </c>
      <c r="J10" s="13">
        <v>0</v>
      </c>
      <c r="K10" s="13">
        <v>0</v>
      </c>
      <c r="L10" s="13">
        <v>28119000</v>
      </c>
      <c r="M10" s="13">
        <v>12051000</v>
      </c>
      <c r="N10" s="13"/>
      <c r="O10" s="13"/>
    </row>
    <row r="11" spans="1:15" s="137" customFormat="1" x14ac:dyDescent="0.35">
      <c r="A11" s="64">
        <v>9</v>
      </c>
      <c r="B11" s="67" t="s">
        <v>864</v>
      </c>
      <c r="C11" s="16" t="s">
        <v>54</v>
      </c>
      <c r="D11" s="16" t="s">
        <v>56</v>
      </c>
      <c r="E11" s="32" t="s">
        <v>592</v>
      </c>
      <c r="F11" s="16" t="s">
        <v>1138</v>
      </c>
      <c r="G11" s="13">
        <f>14170000+5250000+3500000+7000000+7250000+1000000+2000000</f>
        <v>40170000</v>
      </c>
      <c r="H11" s="13">
        <f t="shared" si="0"/>
        <v>40170000</v>
      </c>
      <c r="I11" s="13">
        <f t="shared" si="1"/>
        <v>0</v>
      </c>
      <c r="J11" s="13">
        <v>0</v>
      </c>
      <c r="K11" s="13">
        <v>0</v>
      </c>
      <c r="L11" s="13">
        <v>0</v>
      </c>
      <c r="M11" s="13">
        <v>28119000</v>
      </c>
      <c r="N11" s="13">
        <v>12051000</v>
      </c>
      <c r="O11" s="13"/>
    </row>
    <row r="12" spans="1:15" s="137" customFormat="1" x14ac:dyDescent="0.35">
      <c r="A12" s="64">
        <v>10</v>
      </c>
      <c r="B12" s="67" t="s">
        <v>864</v>
      </c>
      <c r="C12" s="16" t="s">
        <v>54</v>
      </c>
      <c r="D12" s="16" t="s">
        <v>56</v>
      </c>
      <c r="E12" s="32" t="s">
        <v>592</v>
      </c>
      <c r="F12" s="16" t="s">
        <v>1139</v>
      </c>
      <c r="G12" s="13">
        <f>14170000+5250000+3500000+7000000+7250000+1000000+2000000</f>
        <v>40170000</v>
      </c>
      <c r="H12" s="13">
        <f t="shared" si="0"/>
        <v>40170000</v>
      </c>
      <c r="I12" s="13">
        <f t="shared" si="1"/>
        <v>0</v>
      </c>
      <c r="J12" s="13">
        <v>0</v>
      </c>
      <c r="K12" s="13">
        <v>0</v>
      </c>
      <c r="L12" s="13">
        <v>0</v>
      </c>
      <c r="M12" s="13">
        <v>0</v>
      </c>
      <c r="N12" s="13">
        <v>28119000</v>
      </c>
      <c r="O12" s="13">
        <v>12051000</v>
      </c>
    </row>
    <row r="13" spans="1:15" s="137" customFormat="1" x14ac:dyDescent="0.35">
      <c r="A13" s="64">
        <v>11</v>
      </c>
      <c r="B13" s="67" t="s">
        <v>864</v>
      </c>
      <c r="C13" s="16" t="s">
        <v>51</v>
      </c>
      <c r="D13" s="16" t="s">
        <v>52</v>
      </c>
      <c r="E13" s="64" t="s">
        <v>1140</v>
      </c>
      <c r="F13" s="16" t="s">
        <v>1141</v>
      </c>
      <c r="G13" s="13">
        <f>11000000/5</f>
        <v>2200000</v>
      </c>
      <c r="H13" s="13">
        <f t="shared" si="0"/>
        <v>2200000</v>
      </c>
      <c r="I13" s="13">
        <f t="shared" si="1"/>
        <v>0</v>
      </c>
      <c r="J13" s="13">
        <v>1540000</v>
      </c>
      <c r="K13" s="13">
        <v>660000</v>
      </c>
      <c r="L13" s="13"/>
      <c r="M13" s="13"/>
      <c r="N13" s="13"/>
      <c r="O13" s="13"/>
    </row>
    <row r="14" spans="1:15" s="137" customFormat="1" x14ac:dyDescent="0.35">
      <c r="A14" s="64">
        <v>12</v>
      </c>
      <c r="B14" s="67" t="s">
        <v>864</v>
      </c>
      <c r="C14" s="16" t="s">
        <v>51</v>
      </c>
      <c r="D14" s="16" t="s">
        <v>52</v>
      </c>
      <c r="E14" s="64" t="s">
        <v>1142</v>
      </c>
      <c r="F14" s="16" t="s">
        <v>1143</v>
      </c>
      <c r="G14" s="13">
        <f>11000000/5</f>
        <v>2200000</v>
      </c>
      <c r="H14" s="13">
        <f t="shared" si="0"/>
        <v>2200000</v>
      </c>
      <c r="I14" s="13">
        <f t="shared" si="1"/>
        <v>0</v>
      </c>
      <c r="J14" s="13">
        <v>0</v>
      </c>
      <c r="K14" s="13">
        <v>1540000</v>
      </c>
      <c r="L14" s="13">
        <v>660000</v>
      </c>
      <c r="M14" s="13"/>
      <c r="N14" s="13"/>
      <c r="O14" s="13"/>
    </row>
    <row r="15" spans="1:15" s="137" customFormat="1" x14ac:dyDescent="0.35">
      <c r="A15" s="64">
        <v>13</v>
      </c>
      <c r="B15" s="67" t="s">
        <v>864</v>
      </c>
      <c r="C15" s="16" t="s">
        <v>51</v>
      </c>
      <c r="D15" s="16" t="s">
        <v>52</v>
      </c>
      <c r="E15" s="64" t="s">
        <v>1144</v>
      </c>
      <c r="F15" s="16" t="s">
        <v>1145</v>
      </c>
      <c r="G15" s="13">
        <f>11000000/5</f>
        <v>2200000</v>
      </c>
      <c r="H15" s="13">
        <f t="shared" si="0"/>
        <v>2200000</v>
      </c>
      <c r="I15" s="13">
        <f t="shared" si="1"/>
        <v>0</v>
      </c>
      <c r="J15" s="13">
        <v>0</v>
      </c>
      <c r="K15" s="13">
        <v>0</v>
      </c>
      <c r="L15" s="13">
        <v>1540000</v>
      </c>
      <c r="M15" s="13">
        <v>660000</v>
      </c>
      <c r="N15" s="13"/>
      <c r="O15" s="13"/>
    </row>
    <row r="16" spans="1:15" s="137" customFormat="1" x14ac:dyDescent="0.35">
      <c r="A16" s="64">
        <v>14</v>
      </c>
      <c r="B16" s="67" t="s">
        <v>864</v>
      </c>
      <c r="C16" s="16" t="s">
        <v>51</v>
      </c>
      <c r="D16" s="16" t="s">
        <v>52</v>
      </c>
      <c r="E16" s="64" t="s">
        <v>1146</v>
      </c>
      <c r="F16" s="16" t="s">
        <v>1147</v>
      </c>
      <c r="G16" s="13">
        <f>11000000/5</f>
        <v>2200000</v>
      </c>
      <c r="H16" s="13">
        <f t="shared" si="0"/>
        <v>2200000</v>
      </c>
      <c r="I16" s="13">
        <f t="shared" si="1"/>
        <v>0</v>
      </c>
      <c r="J16" s="13">
        <v>0</v>
      </c>
      <c r="K16" s="13">
        <v>0</v>
      </c>
      <c r="L16" s="13">
        <v>0</v>
      </c>
      <c r="M16" s="13">
        <v>1540000</v>
      </c>
      <c r="N16" s="13">
        <v>660000</v>
      </c>
      <c r="O16" s="13"/>
    </row>
    <row r="17" spans="1:15" s="137" customFormat="1" x14ac:dyDescent="0.35">
      <c r="A17" s="64">
        <v>15</v>
      </c>
      <c r="B17" s="67" t="s">
        <v>864</v>
      </c>
      <c r="C17" s="16" t="s">
        <v>51</v>
      </c>
      <c r="D17" s="16" t="s">
        <v>52</v>
      </c>
      <c r="E17" s="64" t="s">
        <v>1148</v>
      </c>
      <c r="F17" s="16" t="s">
        <v>1149</v>
      </c>
      <c r="G17" s="13">
        <f>11000000/5</f>
        <v>2200000</v>
      </c>
      <c r="H17" s="13">
        <f t="shared" si="0"/>
        <v>2200000</v>
      </c>
      <c r="I17" s="13">
        <f t="shared" si="1"/>
        <v>0</v>
      </c>
      <c r="J17" s="13">
        <v>0</v>
      </c>
      <c r="K17" s="13">
        <v>0</v>
      </c>
      <c r="L17" s="13">
        <v>0</v>
      </c>
      <c r="M17" s="13">
        <v>0</v>
      </c>
      <c r="N17" s="13">
        <v>1540000</v>
      </c>
      <c r="O17" s="13">
        <v>660000</v>
      </c>
    </row>
    <row r="18" spans="1:15" s="137" customFormat="1" ht="31" x14ac:dyDescent="0.35">
      <c r="A18" s="64">
        <v>16</v>
      </c>
      <c r="B18" s="67" t="s">
        <v>1150</v>
      </c>
      <c r="C18" s="16" t="s">
        <v>51</v>
      </c>
      <c r="D18" s="16" t="s">
        <v>53</v>
      </c>
      <c r="E18" s="64" t="s">
        <v>1151</v>
      </c>
      <c r="F18" s="16" t="s">
        <v>1152</v>
      </c>
      <c r="G18" s="13">
        <v>30000000</v>
      </c>
      <c r="H18" s="13">
        <f t="shared" si="0"/>
        <v>30000000</v>
      </c>
      <c r="I18" s="13">
        <f t="shared" si="1"/>
        <v>0</v>
      </c>
      <c r="J18" s="13">
        <v>0</v>
      </c>
      <c r="K18" s="13">
        <v>3000000</v>
      </c>
      <c r="L18" s="13">
        <v>6000000</v>
      </c>
      <c r="M18" s="13">
        <v>12000000</v>
      </c>
      <c r="N18" s="13">
        <v>9000000</v>
      </c>
      <c r="O18" s="13"/>
    </row>
    <row r="19" spans="1:15" s="137" customFormat="1" ht="31" x14ac:dyDescent="0.35">
      <c r="A19" s="64">
        <v>17</v>
      </c>
      <c r="B19" s="67" t="s">
        <v>1153</v>
      </c>
      <c r="C19" s="16" t="s">
        <v>1154</v>
      </c>
      <c r="D19" s="16" t="s">
        <v>1155</v>
      </c>
      <c r="E19" s="32" t="s">
        <v>592</v>
      </c>
      <c r="F19" s="16" t="s">
        <v>1156</v>
      </c>
      <c r="G19" s="13">
        <v>30000000</v>
      </c>
      <c r="H19" s="13">
        <f t="shared" si="0"/>
        <v>30000000</v>
      </c>
      <c r="I19" s="13">
        <f t="shared" si="1"/>
        <v>0</v>
      </c>
      <c r="J19" s="13">
        <v>0</v>
      </c>
      <c r="K19" s="13">
        <v>3000000</v>
      </c>
      <c r="L19" s="13">
        <v>6000000</v>
      </c>
      <c r="M19" s="13">
        <v>6000000</v>
      </c>
      <c r="N19" s="13">
        <v>6000000</v>
      </c>
      <c r="O19" s="13">
        <v>9000000</v>
      </c>
    </row>
    <row r="20" spans="1:15" s="137" customFormat="1" x14ac:dyDescent="0.35">
      <c r="A20" s="64">
        <v>18</v>
      </c>
      <c r="B20" s="67" t="s">
        <v>1157</v>
      </c>
      <c r="C20" s="16" t="s">
        <v>1154</v>
      </c>
      <c r="D20" s="16" t="s">
        <v>1155</v>
      </c>
      <c r="E20" s="64" t="s">
        <v>1158</v>
      </c>
      <c r="F20" s="16" t="s">
        <v>1159</v>
      </c>
      <c r="G20" s="13">
        <v>10000000</v>
      </c>
      <c r="H20" s="13">
        <f t="shared" si="0"/>
        <v>10000000</v>
      </c>
      <c r="I20" s="13">
        <f t="shared" si="1"/>
        <v>0</v>
      </c>
      <c r="J20" s="13">
        <v>0</v>
      </c>
      <c r="K20" s="13">
        <v>1000000</v>
      </c>
      <c r="L20" s="13">
        <v>2000000</v>
      </c>
      <c r="M20" s="13">
        <v>2000000</v>
      </c>
      <c r="N20" s="13">
        <v>2000000</v>
      </c>
      <c r="O20" s="13">
        <v>3000000</v>
      </c>
    </row>
    <row r="21" spans="1:15" s="137" customFormat="1" ht="31" x14ac:dyDescent="0.35">
      <c r="A21" s="64">
        <v>19</v>
      </c>
      <c r="B21" s="67" t="s">
        <v>864</v>
      </c>
      <c r="C21" s="16" t="s">
        <v>57</v>
      </c>
      <c r="D21" s="16" t="s">
        <v>1160</v>
      </c>
      <c r="E21" s="64" t="s">
        <v>1161</v>
      </c>
      <c r="F21" s="16" t="s">
        <v>1162</v>
      </c>
      <c r="G21" s="13">
        <v>34435517.643000364</v>
      </c>
      <c r="H21" s="13">
        <f t="shared" si="0"/>
        <v>34435517.643000364</v>
      </c>
      <c r="I21" s="13">
        <f t="shared" si="1"/>
        <v>0</v>
      </c>
      <c r="J21" s="13">
        <v>0</v>
      </c>
      <c r="K21" s="13">
        <v>3443551.7643000367</v>
      </c>
      <c r="L21" s="13">
        <v>6887103.5286000734</v>
      </c>
      <c r="M21" s="13">
        <v>6887103.5286000734</v>
      </c>
      <c r="N21" s="13">
        <v>6887103.5286000734</v>
      </c>
      <c r="O21" s="13">
        <v>10330655.29290011</v>
      </c>
    </row>
    <row r="22" spans="1:15" s="137" customFormat="1" ht="31" x14ac:dyDescent="0.35">
      <c r="A22" s="64">
        <v>20</v>
      </c>
      <c r="B22" s="67" t="s">
        <v>864</v>
      </c>
      <c r="C22" s="16" t="s">
        <v>57</v>
      </c>
      <c r="D22" s="16" t="s">
        <v>58</v>
      </c>
      <c r="E22" s="32" t="s">
        <v>592</v>
      </c>
      <c r="F22" s="16" t="s">
        <v>1163</v>
      </c>
      <c r="G22" s="13">
        <v>59940000</v>
      </c>
      <c r="H22" s="13">
        <f t="shared" si="0"/>
        <v>59940000</v>
      </c>
      <c r="I22" s="13">
        <f t="shared" si="1"/>
        <v>0</v>
      </c>
      <c r="J22" s="13">
        <v>0</v>
      </c>
      <c r="K22" s="13">
        <v>5994000</v>
      </c>
      <c r="L22" s="13">
        <v>11988000</v>
      </c>
      <c r="M22" s="13">
        <v>11988000</v>
      </c>
      <c r="N22" s="13">
        <v>11988000</v>
      </c>
      <c r="O22" s="13">
        <v>17982000</v>
      </c>
    </row>
    <row r="23" spans="1:15" s="137" customFormat="1" ht="31" x14ac:dyDescent="0.35">
      <c r="A23" s="64">
        <v>21</v>
      </c>
      <c r="B23" s="67" t="s">
        <v>864</v>
      </c>
      <c r="C23" s="16" t="s">
        <v>57</v>
      </c>
      <c r="D23" s="16" t="s">
        <v>58</v>
      </c>
      <c r="E23" s="64" t="s">
        <v>1164</v>
      </c>
      <c r="F23" s="16" t="s">
        <v>1165</v>
      </c>
      <c r="G23" s="13">
        <v>30000000</v>
      </c>
      <c r="H23" s="13">
        <f t="shared" si="0"/>
        <v>30000000</v>
      </c>
      <c r="I23" s="13">
        <f t="shared" si="1"/>
        <v>0</v>
      </c>
      <c r="J23" s="13">
        <v>21000000</v>
      </c>
      <c r="K23" s="13">
        <v>9000000</v>
      </c>
      <c r="L23" s="13"/>
      <c r="M23" s="13"/>
      <c r="N23" s="13"/>
      <c r="O23" s="13"/>
    </row>
    <row r="24" spans="1:15" s="137" customFormat="1" ht="31" x14ac:dyDescent="0.35">
      <c r="A24" s="64">
        <v>22</v>
      </c>
      <c r="B24" s="67" t="s">
        <v>864</v>
      </c>
      <c r="C24" s="16" t="s">
        <v>57</v>
      </c>
      <c r="D24" s="16" t="s">
        <v>58</v>
      </c>
      <c r="E24" s="64" t="s">
        <v>1166</v>
      </c>
      <c r="F24" s="16" t="s">
        <v>1167</v>
      </c>
      <c r="G24" s="13">
        <v>30000000</v>
      </c>
      <c r="H24" s="13">
        <f t="shared" si="0"/>
        <v>30000000</v>
      </c>
      <c r="I24" s="13">
        <f t="shared" si="1"/>
        <v>0</v>
      </c>
      <c r="J24" s="13">
        <v>0</v>
      </c>
      <c r="K24" s="13">
        <v>21000000</v>
      </c>
      <c r="L24" s="13">
        <v>9000000</v>
      </c>
      <c r="M24" s="13"/>
      <c r="N24" s="13"/>
      <c r="O24" s="13"/>
    </row>
    <row r="25" spans="1:15" s="137" customFormat="1" ht="31" x14ac:dyDescent="0.35">
      <c r="A25" s="64">
        <v>23</v>
      </c>
      <c r="B25" s="67" t="s">
        <v>864</v>
      </c>
      <c r="C25" s="16" t="s">
        <v>57</v>
      </c>
      <c r="D25" s="16" t="s">
        <v>58</v>
      </c>
      <c r="E25" s="64" t="s">
        <v>1168</v>
      </c>
      <c r="F25" s="16" t="s">
        <v>1169</v>
      </c>
      <c r="G25" s="13">
        <v>30000000</v>
      </c>
      <c r="H25" s="13">
        <f t="shared" si="0"/>
        <v>30000000</v>
      </c>
      <c r="I25" s="13">
        <f t="shared" si="1"/>
        <v>0</v>
      </c>
      <c r="J25" s="13">
        <v>0</v>
      </c>
      <c r="K25" s="13">
        <v>0</v>
      </c>
      <c r="L25" s="13">
        <v>21000000</v>
      </c>
      <c r="M25" s="13">
        <v>9000000</v>
      </c>
      <c r="N25" s="13"/>
      <c r="O25" s="13"/>
    </row>
    <row r="26" spans="1:15" s="137" customFormat="1" ht="31" x14ac:dyDescent="0.35">
      <c r="A26" s="64">
        <v>24</v>
      </c>
      <c r="B26" s="67" t="s">
        <v>864</v>
      </c>
      <c r="C26" s="16" t="s">
        <v>57</v>
      </c>
      <c r="D26" s="16" t="s">
        <v>58</v>
      </c>
      <c r="E26" s="64" t="s">
        <v>1170</v>
      </c>
      <c r="F26" s="16" t="s">
        <v>1171</v>
      </c>
      <c r="G26" s="13">
        <v>30000000</v>
      </c>
      <c r="H26" s="13">
        <f t="shared" si="0"/>
        <v>30000000</v>
      </c>
      <c r="I26" s="13">
        <f t="shared" si="1"/>
        <v>0</v>
      </c>
      <c r="J26" s="13">
        <v>0</v>
      </c>
      <c r="K26" s="13">
        <v>0</v>
      </c>
      <c r="L26" s="13">
        <v>0</v>
      </c>
      <c r="M26" s="13">
        <v>21000000</v>
      </c>
      <c r="N26" s="13">
        <v>9000000</v>
      </c>
      <c r="O26" s="13"/>
    </row>
    <row r="27" spans="1:15" s="137" customFormat="1" ht="31" x14ac:dyDescent="0.35">
      <c r="A27" s="64">
        <v>25</v>
      </c>
      <c r="B27" s="67" t="s">
        <v>864</v>
      </c>
      <c r="C27" s="16" t="s">
        <v>57</v>
      </c>
      <c r="D27" s="16" t="s">
        <v>58</v>
      </c>
      <c r="E27" s="64" t="s">
        <v>1172</v>
      </c>
      <c r="F27" s="16" t="s">
        <v>1173</v>
      </c>
      <c r="G27" s="13">
        <v>30000000</v>
      </c>
      <c r="H27" s="13">
        <f t="shared" si="0"/>
        <v>30000000</v>
      </c>
      <c r="I27" s="13">
        <f t="shared" si="1"/>
        <v>0</v>
      </c>
      <c r="J27" s="13">
        <v>0</v>
      </c>
      <c r="K27" s="13">
        <v>0</v>
      </c>
      <c r="L27" s="13">
        <v>0</v>
      </c>
      <c r="M27" s="13">
        <v>0</v>
      </c>
      <c r="N27" s="13">
        <v>21000000</v>
      </c>
      <c r="O27" s="13">
        <v>9000000</v>
      </c>
    </row>
    <row r="28" spans="1:15" s="137" customFormat="1" x14ac:dyDescent="0.35">
      <c r="A28" s="64">
        <v>26</v>
      </c>
      <c r="B28" s="67" t="s">
        <v>864</v>
      </c>
      <c r="C28" s="16" t="s">
        <v>59</v>
      </c>
      <c r="D28" s="16" t="s">
        <v>60</v>
      </c>
      <c r="E28" s="64" t="s">
        <v>1174</v>
      </c>
      <c r="F28" s="16" t="s">
        <v>1175</v>
      </c>
      <c r="G28" s="13">
        <v>10000000</v>
      </c>
      <c r="H28" s="13">
        <f t="shared" si="0"/>
        <v>10000000</v>
      </c>
      <c r="I28" s="13">
        <f t="shared" si="1"/>
        <v>0</v>
      </c>
      <c r="J28" s="13">
        <v>0</v>
      </c>
      <c r="K28" s="13">
        <v>1000000</v>
      </c>
      <c r="L28" s="13">
        <v>2000000</v>
      </c>
      <c r="M28" s="13">
        <v>2000000</v>
      </c>
      <c r="N28" s="13">
        <v>2000000</v>
      </c>
      <c r="O28" s="13">
        <v>3000000</v>
      </c>
    </row>
    <row r="29" spans="1:15" s="137" customFormat="1" ht="93" x14ac:dyDescent="0.35">
      <c r="A29" s="64">
        <v>27</v>
      </c>
      <c r="B29" s="67" t="s">
        <v>1176</v>
      </c>
      <c r="C29" s="55" t="s">
        <v>73</v>
      </c>
      <c r="D29" s="55" t="s">
        <v>77</v>
      </c>
      <c r="E29" s="32" t="s">
        <v>592</v>
      </c>
      <c r="F29" s="16" t="s">
        <v>78</v>
      </c>
      <c r="G29" s="13">
        <v>255402882.90000001</v>
      </c>
      <c r="H29" s="13">
        <v>32485092.386999488</v>
      </c>
      <c r="I29" s="13">
        <v>222917790.50999999</v>
      </c>
      <c r="J29" s="13">
        <v>0</v>
      </c>
      <c r="K29" s="13">
        <v>3248509.2386999489</v>
      </c>
      <c r="L29" s="13">
        <v>6497018.4773998978</v>
      </c>
      <c r="M29" s="13">
        <v>6497018.4773998978</v>
      </c>
      <c r="N29" s="13">
        <v>9745527.7160998452</v>
      </c>
      <c r="O29" s="13">
        <v>6497018.4773998978</v>
      </c>
    </row>
    <row r="30" spans="1:15" s="137" customFormat="1" x14ac:dyDescent="0.35">
      <c r="A30" s="64">
        <v>28</v>
      </c>
      <c r="B30" s="67" t="s">
        <v>82</v>
      </c>
      <c r="C30" s="55" t="s">
        <v>108</v>
      </c>
      <c r="D30" s="55" t="s">
        <v>109</v>
      </c>
      <c r="E30" s="64" t="s">
        <v>1177</v>
      </c>
      <c r="F30" s="16" t="s">
        <v>1178</v>
      </c>
      <c r="G30" s="13">
        <v>200000000</v>
      </c>
      <c r="H30" s="13">
        <v>200000000</v>
      </c>
      <c r="I30" s="13">
        <v>0</v>
      </c>
      <c r="J30" s="13">
        <v>0</v>
      </c>
      <c r="K30" s="13">
        <v>20000000</v>
      </c>
      <c r="L30" s="13">
        <v>40000000</v>
      </c>
      <c r="M30" s="13">
        <v>40000000</v>
      </c>
      <c r="N30" s="13">
        <v>40000000</v>
      </c>
      <c r="O30" s="13">
        <v>60000000</v>
      </c>
    </row>
    <row r="31" spans="1:15" s="137" customFormat="1" ht="31" x14ac:dyDescent="0.35">
      <c r="A31" s="64">
        <v>29</v>
      </c>
      <c r="B31" s="67" t="s">
        <v>82</v>
      </c>
      <c r="C31" s="55" t="s">
        <v>108</v>
      </c>
      <c r="D31" s="55" t="s">
        <v>109</v>
      </c>
      <c r="E31" s="64" t="s">
        <v>125</v>
      </c>
      <c r="F31" s="16" t="s">
        <v>126</v>
      </c>
      <c r="G31" s="13">
        <v>200000000</v>
      </c>
      <c r="H31" s="13">
        <v>156071620.80000001</v>
      </c>
      <c r="I31" s="13">
        <f>G31-H31</f>
        <v>43928379.199999988</v>
      </c>
      <c r="J31" s="13">
        <v>0</v>
      </c>
      <c r="K31" s="13">
        <v>15607162.080000002</v>
      </c>
      <c r="L31" s="13">
        <v>31214324.160000004</v>
      </c>
      <c r="M31" s="13">
        <v>31214324.160000004</v>
      </c>
      <c r="N31" s="13">
        <v>31214324.160000004</v>
      </c>
      <c r="O31" s="13">
        <v>46821486.240000002</v>
      </c>
    </row>
    <row r="32" spans="1:15" s="137" customFormat="1" ht="31" x14ac:dyDescent="0.35">
      <c r="A32" s="64">
        <v>30</v>
      </c>
      <c r="B32" s="115" t="s">
        <v>1179</v>
      </c>
      <c r="C32" s="16" t="s">
        <v>2911</v>
      </c>
      <c r="D32" s="10" t="s">
        <v>2912</v>
      </c>
      <c r="E32" s="115" t="s">
        <v>1158</v>
      </c>
      <c r="F32" s="115" t="s">
        <v>1243</v>
      </c>
      <c r="G32" s="13">
        <v>34000000</v>
      </c>
      <c r="H32" s="13">
        <v>34000000</v>
      </c>
      <c r="I32" s="13"/>
      <c r="J32" s="13">
        <v>0</v>
      </c>
      <c r="K32" s="13">
        <v>3400000</v>
      </c>
      <c r="L32" s="13">
        <v>13600000</v>
      </c>
      <c r="M32" s="13">
        <v>17000000</v>
      </c>
      <c r="N32" s="13"/>
      <c r="O32" s="13"/>
    </row>
    <row r="33" spans="1:15" s="137" customFormat="1" x14ac:dyDescent="0.35">
      <c r="A33" s="64">
        <v>31</v>
      </c>
      <c r="B33" s="115" t="s">
        <v>1179</v>
      </c>
      <c r="C33" s="16" t="s">
        <v>2911</v>
      </c>
      <c r="D33" s="10" t="s">
        <v>2912</v>
      </c>
      <c r="E33" s="115" t="s">
        <v>1158</v>
      </c>
      <c r="F33" s="115" t="s">
        <v>1244</v>
      </c>
      <c r="G33" s="13">
        <v>40000000</v>
      </c>
      <c r="H33" s="13">
        <v>40000000</v>
      </c>
      <c r="I33" s="13"/>
      <c r="J33" s="13">
        <v>0</v>
      </c>
      <c r="K33" s="13">
        <v>8000000</v>
      </c>
      <c r="L33" s="13">
        <v>8000000</v>
      </c>
      <c r="M33" s="13">
        <v>12000000</v>
      </c>
      <c r="N33" s="13">
        <v>12000000</v>
      </c>
      <c r="O33" s="13"/>
    </row>
    <row r="34" spans="1:15" s="137" customFormat="1" ht="31" x14ac:dyDescent="0.35">
      <c r="A34" s="64">
        <v>32</v>
      </c>
      <c r="B34" s="115" t="s">
        <v>1180</v>
      </c>
      <c r="C34" s="16" t="s">
        <v>57</v>
      </c>
      <c r="D34" s="10" t="s">
        <v>58</v>
      </c>
      <c r="E34" s="115" t="s">
        <v>1203</v>
      </c>
      <c r="F34" s="115" t="s">
        <v>1245</v>
      </c>
      <c r="G34" s="13">
        <v>3585233.79</v>
      </c>
      <c r="H34" s="13">
        <v>3585233.79</v>
      </c>
      <c r="I34" s="13"/>
      <c r="J34" s="13">
        <v>358523.37900000002</v>
      </c>
      <c r="K34" s="13">
        <v>3226710.4110000003</v>
      </c>
      <c r="L34" s="13"/>
      <c r="M34" s="13"/>
      <c r="N34" s="13"/>
      <c r="O34" s="13"/>
    </row>
    <row r="35" spans="1:15" s="137" customFormat="1" ht="31" x14ac:dyDescent="0.35">
      <c r="A35" s="64">
        <v>33</v>
      </c>
      <c r="B35" s="115" t="s">
        <v>1180</v>
      </c>
      <c r="C35" s="16" t="s">
        <v>57</v>
      </c>
      <c r="D35" s="10" t="s">
        <v>58</v>
      </c>
      <c r="E35" s="115" t="s">
        <v>1204</v>
      </c>
      <c r="F35" s="115" t="s">
        <v>1246</v>
      </c>
      <c r="G35" s="13">
        <v>2412170.85</v>
      </c>
      <c r="H35" s="13">
        <v>2412170.85</v>
      </c>
      <c r="I35" s="13"/>
      <c r="J35" s="13">
        <v>241217.08500000002</v>
      </c>
      <c r="K35" s="13">
        <v>2170953.7650000001</v>
      </c>
      <c r="L35" s="13"/>
      <c r="M35" s="13"/>
      <c r="N35" s="13"/>
      <c r="O35" s="13"/>
    </row>
    <row r="36" spans="1:15" s="137" customFormat="1" ht="31" x14ac:dyDescent="0.35">
      <c r="A36" s="64">
        <v>34</v>
      </c>
      <c r="B36" s="115" t="s">
        <v>1181</v>
      </c>
      <c r="C36" s="16" t="s">
        <v>57</v>
      </c>
      <c r="D36" s="10" t="s">
        <v>58</v>
      </c>
      <c r="E36" s="115" t="s">
        <v>1205</v>
      </c>
      <c r="F36" s="115" t="s">
        <v>1247</v>
      </c>
      <c r="G36" s="13">
        <v>6699998.7800000003</v>
      </c>
      <c r="H36" s="13">
        <v>6699998.7800000003</v>
      </c>
      <c r="I36" s="13"/>
      <c r="J36" s="13">
        <v>669999.87800000003</v>
      </c>
      <c r="K36" s="13">
        <v>6029998.9020000007</v>
      </c>
      <c r="L36" s="13"/>
      <c r="M36" s="13"/>
      <c r="N36" s="13"/>
      <c r="O36" s="13"/>
    </row>
    <row r="37" spans="1:15" s="137" customFormat="1" ht="31" x14ac:dyDescent="0.35">
      <c r="A37" s="64">
        <v>35</v>
      </c>
      <c r="B37" s="115" t="s">
        <v>1182</v>
      </c>
      <c r="C37" s="16" t="s">
        <v>2911</v>
      </c>
      <c r="D37" s="10" t="s">
        <v>2912</v>
      </c>
      <c r="E37" s="115" t="s">
        <v>1206</v>
      </c>
      <c r="F37" s="115" t="s">
        <v>1248</v>
      </c>
      <c r="G37" s="13">
        <v>1069970</v>
      </c>
      <c r="H37" s="13">
        <v>1069970</v>
      </c>
      <c r="I37" s="13"/>
      <c r="J37" s="13">
        <v>106997</v>
      </c>
      <c r="K37" s="13">
        <v>962973</v>
      </c>
      <c r="L37" s="13"/>
      <c r="M37" s="13"/>
      <c r="N37" s="13"/>
      <c r="O37" s="13"/>
    </row>
    <row r="38" spans="1:15" s="137" customFormat="1" ht="77.5" x14ac:dyDescent="0.35">
      <c r="A38" s="64">
        <v>36</v>
      </c>
      <c r="B38" s="115" t="s">
        <v>1183</v>
      </c>
      <c r="C38" s="16" t="s">
        <v>2911</v>
      </c>
      <c r="D38" s="10" t="s">
        <v>2912</v>
      </c>
      <c r="E38" s="115" t="s">
        <v>1207</v>
      </c>
      <c r="F38" s="115" t="s">
        <v>1249</v>
      </c>
      <c r="G38" s="13">
        <v>2648580</v>
      </c>
      <c r="H38" s="13">
        <v>2648580</v>
      </c>
      <c r="I38" s="13"/>
      <c r="J38" s="13">
        <v>264858</v>
      </c>
      <c r="K38" s="13">
        <v>2383722</v>
      </c>
      <c r="L38" s="13"/>
      <c r="M38" s="13"/>
      <c r="N38" s="13"/>
      <c r="O38" s="13"/>
    </row>
    <row r="39" spans="1:15" s="137" customFormat="1" x14ac:dyDescent="0.35">
      <c r="A39" s="64">
        <v>37</v>
      </c>
      <c r="B39" s="115" t="s">
        <v>1184</v>
      </c>
      <c r="C39" s="16" t="s">
        <v>2911</v>
      </c>
      <c r="D39" s="10" t="s">
        <v>2912</v>
      </c>
      <c r="E39" s="115" t="s">
        <v>1208</v>
      </c>
      <c r="F39" s="115" t="s">
        <v>1250</v>
      </c>
      <c r="G39" s="13">
        <v>379998.15</v>
      </c>
      <c r="H39" s="13">
        <v>379998.15</v>
      </c>
      <c r="I39" s="13"/>
      <c r="J39" s="13">
        <v>37999.815000000002</v>
      </c>
      <c r="K39" s="13">
        <v>341998.33500000002</v>
      </c>
      <c r="L39" s="13"/>
      <c r="M39" s="13"/>
      <c r="N39" s="13"/>
      <c r="O39" s="13"/>
    </row>
    <row r="40" spans="1:15" s="137" customFormat="1" x14ac:dyDescent="0.35">
      <c r="A40" s="64">
        <v>38</v>
      </c>
      <c r="B40" s="115" t="s">
        <v>1185</v>
      </c>
      <c r="C40" s="16" t="s">
        <v>2911</v>
      </c>
      <c r="D40" s="10" t="s">
        <v>2912</v>
      </c>
      <c r="E40" s="115" t="s">
        <v>1209</v>
      </c>
      <c r="F40" s="115" t="s">
        <v>1251</v>
      </c>
      <c r="G40" s="13">
        <v>545750</v>
      </c>
      <c r="H40" s="13">
        <v>545750</v>
      </c>
      <c r="I40" s="13"/>
      <c r="J40" s="13">
        <v>54575</v>
      </c>
      <c r="K40" s="13">
        <v>491175</v>
      </c>
      <c r="L40" s="13"/>
      <c r="M40" s="13"/>
      <c r="N40" s="13"/>
      <c r="O40" s="13"/>
    </row>
    <row r="41" spans="1:15" s="137" customFormat="1" ht="46.5" x14ac:dyDescent="0.35">
      <c r="A41" s="64">
        <v>39</v>
      </c>
      <c r="B41" s="115" t="s">
        <v>1186</v>
      </c>
      <c r="C41" s="16" t="s">
        <v>2911</v>
      </c>
      <c r="D41" s="10" t="s">
        <v>2912</v>
      </c>
      <c r="E41" s="115" t="s">
        <v>1210</v>
      </c>
      <c r="F41" s="115" t="s">
        <v>1252</v>
      </c>
      <c r="G41" s="13">
        <v>228000</v>
      </c>
      <c r="H41" s="13">
        <v>228000</v>
      </c>
      <c r="I41" s="13"/>
      <c r="J41" s="13">
        <v>22800</v>
      </c>
      <c r="K41" s="13">
        <v>205200</v>
      </c>
      <c r="L41" s="13"/>
      <c r="M41" s="13"/>
      <c r="N41" s="13"/>
      <c r="O41" s="13"/>
    </row>
    <row r="42" spans="1:15" s="137" customFormat="1" ht="62" x14ac:dyDescent="0.35">
      <c r="A42" s="64">
        <v>40</v>
      </c>
      <c r="B42" s="115" t="s">
        <v>1187</v>
      </c>
      <c r="C42" s="16" t="s">
        <v>2911</v>
      </c>
      <c r="D42" s="10" t="s">
        <v>2912</v>
      </c>
      <c r="E42" s="115" t="s">
        <v>1211</v>
      </c>
      <c r="F42" s="115" t="s">
        <v>1253</v>
      </c>
      <c r="G42" s="13">
        <v>606480</v>
      </c>
      <c r="H42" s="13">
        <v>606480</v>
      </c>
      <c r="I42" s="13"/>
      <c r="J42" s="13">
        <v>60648</v>
      </c>
      <c r="K42" s="13">
        <v>545832</v>
      </c>
      <c r="L42" s="13"/>
      <c r="M42" s="13"/>
      <c r="N42" s="13"/>
      <c r="O42" s="13"/>
    </row>
    <row r="43" spans="1:15" s="135" customFormat="1" ht="62" x14ac:dyDescent="0.35">
      <c r="A43" s="64">
        <v>41</v>
      </c>
      <c r="B43" s="115" t="s">
        <v>1188</v>
      </c>
      <c r="C43" s="16" t="s">
        <v>2911</v>
      </c>
      <c r="D43" s="10" t="s">
        <v>2912</v>
      </c>
      <c r="E43" s="115" t="s">
        <v>1212</v>
      </c>
      <c r="F43" s="115" t="s">
        <v>1254</v>
      </c>
      <c r="G43" s="13">
        <v>250800</v>
      </c>
      <c r="H43" s="13">
        <v>250800</v>
      </c>
      <c r="I43" s="13"/>
      <c r="J43" s="13">
        <v>25080</v>
      </c>
      <c r="K43" s="13">
        <v>225720</v>
      </c>
      <c r="L43" s="13"/>
      <c r="M43" s="13"/>
      <c r="N43" s="13"/>
      <c r="O43" s="13"/>
    </row>
    <row r="44" spans="1:15" ht="62" x14ac:dyDescent="0.35">
      <c r="A44" s="64">
        <v>42</v>
      </c>
      <c r="B44" s="115" t="s">
        <v>1189</v>
      </c>
      <c r="C44" s="16" t="s">
        <v>2911</v>
      </c>
      <c r="D44" s="10" t="s">
        <v>2912</v>
      </c>
      <c r="E44" s="115" t="s">
        <v>1213</v>
      </c>
      <c r="F44" s="115" t="s">
        <v>1255</v>
      </c>
      <c r="G44" s="13">
        <v>506920</v>
      </c>
      <c r="H44" s="13">
        <v>506920</v>
      </c>
      <c r="I44" s="13"/>
      <c r="J44" s="13">
        <v>50692</v>
      </c>
      <c r="K44" s="13">
        <v>456228</v>
      </c>
      <c r="L44" s="13"/>
      <c r="M44" s="13"/>
      <c r="N44" s="13"/>
      <c r="O44" s="13"/>
    </row>
    <row r="45" spans="1:15" ht="31" x14ac:dyDescent="0.35">
      <c r="A45" s="64">
        <v>43</v>
      </c>
      <c r="B45" s="115" t="s">
        <v>1190</v>
      </c>
      <c r="C45" s="16" t="s">
        <v>2911</v>
      </c>
      <c r="D45" s="10" t="s">
        <v>2912</v>
      </c>
      <c r="E45" s="115" t="s">
        <v>1214</v>
      </c>
      <c r="F45" s="115" t="s">
        <v>1256</v>
      </c>
      <c r="G45" s="13">
        <v>908780</v>
      </c>
      <c r="H45" s="13">
        <v>908780</v>
      </c>
      <c r="I45" s="13"/>
      <c r="J45" s="13">
        <v>90878</v>
      </c>
      <c r="K45" s="13">
        <v>817902</v>
      </c>
      <c r="L45" s="13"/>
      <c r="M45" s="13"/>
      <c r="N45" s="13"/>
      <c r="O45" s="13"/>
    </row>
    <row r="46" spans="1:15" ht="31" x14ac:dyDescent="0.35">
      <c r="A46" s="64">
        <v>44</v>
      </c>
      <c r="B46" s="115" t="s">
        <v>1191</v>
      </c>
      <c r="C46" s="16" t="s">
        <v>2911</v>
      </c>
      <c r="D46" s="10" t="s">
        <v>2912</v>
      </c>
      <c r="E46" s="115" t="s">
        <v>1215</v>
      </c>
      <c r="F46" s="115" t="s">
        <v>1257</v>
      </c>
      <c r="G46" s="13">
        <v>1043525</v>
      </c>
      <c r="H46" s="13">
        <v>1043525</v>
      </c>
      <c r="I46" s="13"/>
      <c r="J46" s="13">
        <v>104352.5</v>
      </c>
      <c r="K46" s="13">
        <v>939172.5</v>
      </c>
      <c r="L46" s="13"/>
      <c r="M46" s="13"/>
      <c r="N46" s="13"/>
      <c r="O46" s="13"/>
    </row>
    <row r="47" spans="1:15" x14ac:dyDescent="0.35">
      <c r="A47" s="64">
        <v>45</v>
      </c>
      <c r="B47" s="115" t="s">
        <v>1192</v>
      </c>
      <c r="C47" s="16" t="s">
        <v>2911</v>
      </c>
      <c r="D47" s="10" t="s">
        <v>2912</v>
      </c>
      <c r="E47" s="115" t="s">
        <v>1216</v>
      </c>
      <c r="F47" s="115" t="s">
        <v>1258</v>
      </c>
      <c r="G47" s="13">
        <v>1943040</v>
      </c>
      <c r="H47" s="13">
        <v>1943040</v>
      </c>
      <c r="I47" s="13"/>
      <c r="J47" s="13">
        <v>194304</v>
      </c>
      <c r="K47" s="13">
        <v>1748736</v>
      </c>
      <c r="L47" s="13"/>
      <c r="M47" s="13"/>
      <c r="N47" s="13"/>
      <c r="O47" s="13"/>
    </row>
    <row r="48" spans="1:15" ht="31" x14ac:dyDescent="0.35">
      <c r="A48" s="64">
        <v>46</v>
      </c>
      <c r="B48" s="115" t="s">
        <v>1193</v>
      </c>
      <c r="C48" s="16" t="s">
        <v>2911</v>
      </c>
      <c r="D48" s="10" t="s">
        <v>2912</v>
      </c>
      <c r="E48" s="115" t="s">
        <v>1217</v>
      </c>
      <c r="F48" s="115" t="s">
        <v>1259</v>
      </c>
      <c r="G48" s="13">
        <v>1032305</v>
      </c>
      <c r="H48" s="13">
        <v>1032305</v>
      </c>
      <c r="I48" s="13"/>
      <c r="J48" s="13">
        <v>103230.5</v>
      </c>
      <c r="K48" s="13">
        <v>929074.5</v>
      </c>
      <c r="L48" s="13"/>
      <c r="M48" s="13"/>
      <c r="N48" s="13"/>
      <c r="O48" s="13"/>
    </row>
    <row r="49" spans="1:15" ht="93" x14ac:dyDescent="0.35">
      <c r="A49" s="64">
        <v>47</v>
      </c>
      <c r="B49" s="115" t="s">
        <v>1194</v>
      </c>
      <c r="C49" s="16" t="s">
        <v>2911</v>
      </c>
      <c r="D49" s="10" t="s">
        <v>2912</v>
      </c>
      <c r="E49" s="115" t="s">
        <v>1218</v>
      </c>
      <c r="F49" s="115" t="s">
        <v>1260</v>
      </c>
      <c r="G49" s="13">
        <v>380190</v>
      </c>
      <c r="H49" s="13">
        <v>380190</v>
      </c>
      <c r="I49" s="13"/>
      <c r="J49" s="13">
        <v>38019</v>
      </c>
      <c r="K49" s="13">
        <v>342171</v>
      </c>
      <c r="L49" s="13"/>
      <c r="M49" s="13"/>
      <c r="N49" s="13"/>
      <c r="O49" s="13"/>
    </row>
    <row r="50" spans="1:15" ht="31" x14ac:dyDescent="0.35">
      <c r="A50" s="64">
        <v>48</v>
      </c>
      <c r="B50" s="115" t="s">
        <v>1193</v>
      </c>
      <c r="C50" s="16" t="s">
        <v>2911</v>
      </c>
      <c r="D50" s="10" t="s">
        <v>2912</v>
      </c>
      <c r="E50" s="115" t="s">
        <v>1219</v>
      </c>
      <c r="F50" s="115" t="s">
        <v>1261</v>
      </c>
      <c r="G50" s="13">
        <v>139655</v>
      </c>
      <c r="H50" s="13">
        <v>139655</v>
      </c>
      <c r="I50" s="13"/>
      <c r="J50" s="13">
        <v>13965.5</v>
      </c>
      <c r="K50" s="13">
        <v>125689.5</v>
      </c>
      <c r="L50" s="13"/>
      <c r="M50" s="13"/>
      <c r="N50" s="13"/>
      <c r="O50" s="13"/>
    </row>
    <row r="51" spans="1:15" ht="31" x14ac:dyDescent="0.35">
      <c r="A51" s="64">
        <v>49</v>
      </c>
      <c r="B51" s="115" t="s">
        <v>1193</v>
      </c>
      <c r="C51" s="16" t="s">
        <v>2911</v>
      </c>
      <c r="D51" s="10" t="s">
        <v>2912</v>
      </c>
      <c r="E51" s="115" t="s">
        <v>1220</v>
      </c>
      <c r="F51" s="115" t="s">
        <v>1262</v>
      </c>
      <c r="G51" s="13">
        <v>389235</v>
      </c>
      <c r="H51" s="13">
        <v>389235</v>
      </c>
      <c r="I51" s="13"/>
      <c r="J51" s="13">
        <v>38923.5</v>
      </c>
      <c r="K51" s="13">
        <v>350311.5</v>
      </c>
      <c r="L51" s="13"/>
      <c r="M51" s="13"/>
      <c r="N51" s="13"/>
      <c r="O51" s="13"/>
    </row>
    <row r="52" spans="1:15" ht="31" x14ac:dyDescent="0.35">
      <c r="A52" s="64">
        <v>50</v>
      </c>
      <c r="B52" s="115" t="s">
        <v>1193</v>
      </c>
      <c r="C52" s="16" t="s">
        <v>2911</v>
      </c>
      <c r="D52" s="10" t="s">
        <v>2912</v>
      </c>
      <c r="E52" s="115" t="s">
        <v>1221</v>
      </c>
      <c r="F52" s="115" t="s">
        <v>1263</v>
      </c>
      <c r="G52" s="13">
        <v>182400</v>
      </c>
      <c r="H52" s="13">
        <v>182400</v>
      </c>
      <c r="I52" s="13"/>
      <c r="J52" s="13">
        <v>18240</v>
      </c>
      <c r="K52" s="13">
        <v>164160</v>
      </c>
      <c r="L52" s="13"/>
      <c r="M52" s="13"/>
      <c r="N52" s="13"/>
      <c r="O52" s="13"/>
    </row>
    <row r="53" spans="1:15" ht="31" x14ac:dyDescent="0.35">
      <c r="A53" s="64">
        <v>51</v>
      </c>
      <c r="B53" s="115" t="s">
        <v>1193</v>
      </c>
      <c r="C53" s="16" t="s">
        <v>2911</v>
      </c>
      <c r="D53" s="10" t="s">
        <v>2912</v>
      </c>
      <c r="E53" s="115" t="s">
        <v>1222</v>
      </c>
      <c r="F53" s="115" t="s">
        <v>1264</v>
      </c>
      <c r="G53" s="13">
        <v>207500</v>
      </c>
      <c r="H53" s="13">
        <v>207500</v>
      </c>
      <c r="I53" s="13"/>
      <c r="J53" s="13">
        <v>20750</v>
      </c>
      <c r="K53" s="13">
        <v>186750</v>
      </c>
      <c r="L53" s="13"/>
      <c r="M53" s="13"/>
      <c r="N53" s="13"/>
      <c r="O53" s="13"/>
    </row>
    <row r="54" spans="1:15" ht="46.5" x14ac:dyDescent="0.35">
      <c r="A54" s="64">
        <v>52</v>
      </c>
      <c r="B54" s="115" t="s">
        <v>1193</v>
      </c>
      <c r="C54" s="16" t="s">
        <v>2911</v>
      </c>
      <c r="D54" s="10" t="s">
        <v>2912</v>
      </c>
      <c r="E54" s="115" t="s">
        <v>1223</v>
      </c>
      <c r="F54" s="115" t="s">
        <v>1265</v>
      </c>
      <c r="G54" s="13">
        <v>241260</v>
      </c>
      <c r="H54" s="13">
        <v>241260</v>
      </c>
      <c r="I54" s="13"/>
      <c r="J54" s="13">
        <v>24126</v>
      </c>
      <c r="K54" s="13">
        <v>217134</v>
      </c>
      <c r="L54" s="13"/>
      <c r="M54" s="13"/>
      <c r="N54" s="13"/>
      <c r="O54" s="13"/>
    </row>
    <row r="55" spans="1:15" ht="31" x14ac:dyDescent="0.35">
      <c r="A55" s="64">
        <v>53</v>
      </c>
      <c r="B55" s="115" t="s">
        <v>1193</v>
      </c>
      <c r="C55" s="16" t="s">
        <v>2911</v>
      </c>
      <c r="D55" s="10" t="s">
        <v>2912</v>
      </c>
      <c r="E55" s="115" t="s">
        <v>1224</v>
      </c>
      <c r="F55" s="115" t="s">
        <v>1266</v>
      </c>
      <c r="G55" s="13">
        <v>820590</v>
      </c>
      <c r="H55" s="13">
        <v>820590</v>
      </c>
      <c r="I55" s="13"/>
      <c r="J55" s="13">
        <v>82059</v>
      </c>
      <c r="K55" s="13">
        <v>738531</v>
      </c>
      <c r="L55" s="13"/>
      <c r="M55" s="13"/>
      <c r="N55" s="13"/>
      <c r="O55" s="13"/>
    </row>
    <row r="56" spans="1:15" ht="31" x14ac:dyDescent="0.35">
      <c r="A56" s="64">
        <v>54</v>
      </c>
      <c r="B56" s="115" t="s">
        <v>1193</v>
      </c>
      <c r="C56" s="16" t="s">
        <v>2911</v>
      </c>
      <c r="D56" s="10" t="s">
        <v>2912</v>
      </c>
      <c r="E56" s="115" t="s">
        <v>1225</v>
      </c>
      <c r="F56" s="115" t="s">
        <v>1267</v>
      </c>
      <c r="G56" s="13">
        <v>401477</v>
      </c>
      <c r="H56" s="13">
        <v>401477</v>
      </c>
      <c r="I56" s="13"/>
      <c r="J56" s="13">
        <v>40147.700000000004</v>
      </c>
      <c r="K56" s="13">
        <v>361329.3</v>
      </c>
      <c r="L56" s="13"/>
      <c r="M56" s="13"/>
      <c r="N56" s="13"/>
      <c r="O56" s="13"/>
    </row>
    <row r="57" spans="1:15" ht="31" x14ac:dyDescent="0.35">
      <c r="A57" s="64">
        <v>55</v>
      </c>
      <c r="B57" s="115" t="s">
        <v>1193</v>
      </c>
      <c r="C57" s="16" t="s">
        <v>2911</v>
      </c>
      <c r="D57" s="10" t="s">
        <v>2912</v>
      </c>
      <c r="E57" s="115" t="s">
        <v>1226</v>
      </c>
      <c r="F57" s="115" t="s">
        <v>1268</v>
      </c>
      <c r="G57" s="13">
        <v>253967.8</v>
      </c>
      <c r="H57" s="13">
        <v>253967.8</v>
      </c>
      <c r="I57" s="13"/>
      <c r="J57" s="13">
        <v>25396.78</v>
      </c>
      <c r="K57" s="13">
        <v>228571.02</v>
      </c>
      <c r="L57" s="13"/>
      <c r="M57" s="13"/>
      <c r="N57" s="13"/>
      <c r="O57" s="13"/>
    </row>
    <row r="58" spans="1:15" ht="31" x14ac:dyDescent="0.35">
      <c r="A58" s="64">
        <v>56</v>
      </c>
      <c r="B58" s="115" t="s">
        <v>1195</v>
      </c>
      <c r="C58" s="16" t="s">
        <v>2911</v>
      </c>
      <c r="D58" s="10" t="s">
        <v>2912</v>
      </c>
      <c r="E58" s="115" t="s">
        <v>1227</v>
      </c>
      <c r="F58" s="115" t="s">
        <v>1269</v>
      </c>
      <c r="G58" s="13">
        <v>2271640</v>
      </c>
      <c r="H58" s="13">
        <v>2271640</v>
      </c>
      <c r="I58" s="13"/>
      <c r="J58" s="13">
        <v>227164</v>
      </c>
      <c r="K58" s="13">
        <v>2044476</v>
      </c>
      <c r="L58" s="13"/>
      <c r="M58" s="13"/>
      <c r="N58" s="13"/>
      <c r="O58" s="13"/>
    </row>
    <row r="59" spans="1:15" ht="31" x14ac:dyDescent="0.35">
      <c r="A59" s="64">
        <v>57</v>
      </c>
      <c r="B59" s="115" t="s">
        <v>1196</v>
      </c>
      <c r="C59" s="16" t="s">
        <v>2911</v>
      </c>
      <c r="D59" s="10" t="s">
        <v>2912</v>
      </c>
      <c r="E59" s="115" t="s">
        <v>1228</v>
      </c>
      <c r="F59" s="115" t="s">
        <v>1270</v>
      </c>
      <c r="G59" s="13">
        <v>304000</v>
      </c>
      <c r="H59" s="13">
        <v>304000</v>
      </c>
      <c r="I59" s="13"/>
      <c r="J59" s="13">
        <v>30400</v>
      </c>
      <c r="K59" s="13">
        <v>273600</v>
      </c>
      <c r="L59" s="13"/>
      <c r="M59" s="13"/>
      <c r="N59" s="13"/>
      <c r="O59" s="13"/>
    </row>
    <row r="60" spans="1:15" ht="62" x14ac:dyDescent="0.35">
      <c r="A60" s="64">
        <v>58</v>
      </c>
      <c r="B60" s="115" t="s">
        <v>1197</v>
      </c>
      <c r="C60" s="16" t="s">
        <v>2911</v>
      </c>
      <c r="D60" s="10" t="s">
        <v>2912</v>
      </c>
      <c r="E60" s="115" t="s">
        <v>1229</v>
      </c>
      <c r="F60" s="115" t="s">
        <v>1271</v>
      </c>
      <c r="G60" s="13">
        <v>181639.29</v>
      </c>
      <c r="H60" s="13">
        <v>181639.29</v>
      </c>
      <c r="I60" s="13"/>
      <c r="J60" s="13">
        <v>18163.929</v>
      </c>
      <c r="K60" s="13">
        <v>163475.361</v>
      </c>
      <c r="L60" s="13"/>
      <c r="M60" s="13"/>
      <c r="N60" s="13"/>
      <c r="O60" s="13"/>
    </row>
    <row r="61" spans="1:15" ht="31" x14ac:dyDescent="0.35">
      <c r="A61" s="64">
        <v>59</v>
      </c>
      <c r="B61" s="115" t="s">
        <v>1198</v>
      </c>
      <c r="C61" s="16" t="s">
        <v>57</v>
      </c>
      <c r="D61" s="10" t="s">
        <v>58</v>
      </c>
      <c r="E61" s="115" t="s">
        <v>1230</v>
      </c>
      <c r="F61" s="115" t="s">
        <v>1272</v>
      </c>
      <c r="G61" s="13">
        <v>7075885.8100000005</v>
      </c>
      <c r="H61" s="13">
        <v>7075885.8100000005</v>
      </c>
      <c r="I61" s="13"/>
      <c r="J61" s="13">
        <v>707588.58100000012</v>
      </c>
      <c r="K61" s="13">
        <v>6368297.2290000003</v>
      </c>
      <c r="L61" s="13"/>
      <c r="M61" s="13"/>
      <c r="N61" s="13"/>
      <c r="O61" s="13"/>
    </row>
    <row r="62" spans="1:15" ht="31" x14ac:dyDescent="0.35">
      <c r="A62" s="64">
        <v>60</v>
      </c>
      <c r="B62" s="115" t="s">
        <v>1199</v>
      </c>
      <c r="C62" s="16" t="s">
        <v>57</v>
      </c>
      <c r="D62" s="10" t="s">
        <v>58</v>
      </c>
      <c r="E62" s="115" t="s">
        <v>1231</v>
      </c>
      <c r="F62" s="115" t="s">
        <v>1273</v>
      </c>
      <c r="G62" s="13">
        <v>11044015</v>
      </c>
      <c r="H62" s="13">
        <v>11044015</v>
      </c>
      <c r="I62" s="13"/>
      <c r="J62" s="13">
        <v>1104401.5</v>
      </c>
      <c r="K62" s="13">
        <v>9939613.5</v>
      </c>
      <c r="L62" s="13"/>
      <c r="M62" s="13"/>
      <c r="N62" s="13"/>
      <c r="O62" s="13"/>
    </row>
    <row r="63" spans="1:15" ht="31" x14ac:dyDescent="0.35">
      <c r="A63" s="64">
        <v>61</v>
      </c>
      <c r="B63" s="115" t="s">
        <v>1200</v>
      </c>
      <c r="C63" s="16" t="s">
        <v>57</v>
      </c>
      <c r="D63" s="10" t="s">
        <v>58</v>
      </c>
      <c r="E63" s="115" t="s">
        <v>1232</v>
      </c>
      <c r="F63" s="115" t="s">
        <v>1274</v>
      </c>
      <c r="G63" s="13">
        <v>6000000</v>
      </c>
      <c r="H63" s="13">
        <v>6000000</v>
      </c>
      <c r="I63" s="13"/>
      <c r="J63" s="13">
        <v>600000</v>
      </c>
      <c r="K63" s="13">
        <v>5400000</v>
      </c>
      <c r="L63" s="13"/>
      <c r="M63" s="13"/>
      <c r="N63" s="13"/>
      <c r="O63" s="13"/>
    </row>
    <row r="64" spans="1:15" ht="31" x14ac:dyDescent="0.35">
      <c r="A64" s="64">
        <v>62</v>
      </c>
      <c r="B64" s="115" t="s">
        <v>865</v>
      </c>
      <c r="C64" s="16" t="s">
        <v>57</v>
      </c>
      <c r="D64" s="10" t="s">
        <v>58</v>
      </c>
      <c r="E64" s="115" t="s">
        <v>1233</v>
      </c>
      <c r="F64" s="115" t="s">
        <v>1275</v>
      </c>
      <c r="G64" s="13">
        <v>8660162</v>
      </c>
      <c r="H64" s="13">
        <v>8660162</v>
      </c>
      <c r="I64" s="13"/>
      <c r="J64" s="13">
        <v>866016.20000000007</v>
      </c>
      <c r="K64" s="13">
        <v>7794145.7999999998</v>
      </c>
      <c r="L64" s="13"/>
      <c r="M64" s="13"/>
      <c r="N64" s="13"/>
      <c r="O64" s="13"/>
    </row>
    <row r="65" spans="1:17" ht="31" x14ac:dyDescent="0.35">
      <c r="A65" s="64">
        <v>63</v>
      </c>
      <c r="B65" s="115" t="s">
        <v>865</v>
      </c>
      <c r="C65" s="16" t="s">
        <v>57</v>
      </c>
      <c r="D65" s="10" t="s">
        <v>58</v>
      </c>
      <c r="E65" s="115" t="s">
        <v>149</v>
      </c>
      <c r="F65" s="115" t="s">
        <v>1276</v>
      </c>
      <c r="G65" s="13">
        <v>6000000</v>
      </c>
      <c r="H65" s="13">
        <v>6000000</v>
      </c>
      <c r="I65" s="13"/>
      <c r="J65" s="13">
        <v>600000</v>
      </c>
      <c r="K65" s="13">
        <v>5400000</v>
      </c>
      <c r="L65" s="13"/>
      <c r="M65" s="13"/>
      <c r="N65" s="13"/>
      <c r="O65" s="13"/>
    </row>
    <row r="66" spans="1:17" ht="31" x14ac:dyDescent="0.35">
      <c r="A66" s="64">
        <v>64</v>
      </c>
      <c r="B66" s="115" t="s">
        <v>864</v>
      </c>
      <c r="C66" s="10" t="s">
        <v>2913</v>
      </c>
      <c r="D66" s="10" t="s">
        <v>2914</v>
      </c>
      <c r="E66" s="115" t="s">
        <v>1234</v>
      </c>
      <c r="F66" s="115" t="s">
        <v>1277</v>
      </c>
      <c r="G66" s="13">
        <v>15000000</v>
      </c>
      <c r="H66" s="13">
        <v>15000000</v>
      </c>
      <c r="I66" s="13"/>
      <c r="J66" s="13">
        <v>1500000</v>
      </c>
      <c r="K66" s="13">
        <v>13500000</v>
      </c>
      <c r="L66" s="13"/>
      <c r="M66" s="13"/>
      <c r="N66" s="13"/>
      <c r="O66" s="13"/>
    </row>
    <row r="67" spans="1:17" x14ac:dyDescent="0.35">
      <c r="A67" s="64">
        <v>65</v>
      </c>
      <c r="B67" s="115" t="s">
        <v>357</v>
      </c>
      <c r="C67" s="10" t="s">
        <v>2915</v>
      </c>
      <c r="D67" s="10" t="s">
        <v>2916</v>
      </c>
      <c r="E67" s="115" t="s">
        <v>1235</v>
      </c>
      <c r="F67" s="115" t="s">
        <v>1278</v>
      </c>
      <c r="G67" s="13">
        <v>1660445.54</v>
      </c>
      <c r="H67" s="13">
        <v>1660445.54</v>
      </c>
      <c r="I67" s="13"/>
      <c r="J67" s="13">
        <v>166044.554</v>
      </c>
      <c r="K67" s="13">
        <v>1494400.986</v>
      </c>
      <c r="L67" s="13"/>
      <c r="M67" s="13"/>
      <c r="N67" s="13"/>
      <c r="O67" s="13"/>
    </row>
    <row r="68" spans="1:17" ht="31" x14ac:dyDescent="0.35">
      <c r="A68" s="64">
        <v>66</v>
      </c>
      <c r="B68" s="115" t="s">
        <v>546</v>
      </c>
      <c r="C68" s="10" t="s">
        <v>2915</v>
      </c>
      <c r="D68" s="10" t="s">
        <v>2916</v>
      </c>
      <c r="E68" s="115" t="s">
        <v>1236</v>
      </c>
      <c r="F68" s="115" t="s">
        <v>1279</v>
      </c>
      <c r="G68" s="13">
        <v>1588304.78</v>
      </c>
      <c r="H68" s="13">
        <v>1588304.78</v>
      </c>
      <c r="I68" s="13"/>
      <c r="J68" s="13">
        <v>158830.478</v>
      </c>
      <c r="K68" s="13">
        <v>476491.43400000001</v>
      </c>
      <c r="L68" s="13">
        <v>952982.86800000002</v>
      </c>
      <c r="M68" s="13"/>
      <c r="N68" s="13"/>
      <c r="O68" s="13"/>
    </row>
    <row r="69" spans="1:17" ht="46.5" x14ac:dyDescent="0.35">
      <c r="A69" s="64">
        <v>67</v>
      </c>
      <c r="B69" s="115" t="s">
        <v>864</v>
      </c>
      <c r="C69" s="10" t="s">
        <v>2909</v>
      </c>
      <c r="D69" s="10" t="s">
        <v>1122</v>
      </c>
      <c r="E69" s="115" t="s">
        <v>1237</v>
      </c>
      <c r="F69" s="115" t="s">
        <v>1280</v>
      </c>
      <c r="G69" s="13">
        <v>7000000</v>
      </c>
      <c r="H69" s="13">
        <v>7000000</v>
      </c>
      <c r="I69" s="13"/>
      <c r="J69" s="13">
        <v>700000</v>
      </c>
      <c r="K69" s="13">
        <v>2100000</v>
      </c>
      <c r="L69" s="13">
        <v>4200000</v>
      </c>
      <c r="M69" s="13"/>
      <c r="N69" s="13"/>
      <c r="O69" s="13"/>
    </row>
    <row r="70" spans="1:17" ht="31" x14ac:dyDescent="0.35">
      <c r="A70" s="64">
        <v>68</v>
      </c>
      <c r="B70" s="115" t="s">
        <v>864</v>
      </c>
      <c r="C70" s="10" t="s">
        <v>2909</v>
      </c>
      <c r="D70" s="10" t="s">
        <v>1125</v>
      </c>
      <c r="E70" s="115" t="s">
        <v>1238</v>
      </c>
      <c r="F70" s="115" t="s">
        <v>1281</v>
      </c>
      <c r="G70" s="13">
        <v>21210000.43</v>
      </c>
      <c r="H70" s="13">
        <v>21210000.43</v>
      </c>
      <c r="I70" s="13"/>
      <c r="J70" s="13">
        <v>2121000.0430000001</v>
      </c>
      <c r="K70" s="13">
        <v>4242000.0860000001</v>
      </c>
      <c r="L70" s="13">
        <v>6363000.1289999997</v>
      </c>
      <c r="M70" s="13">
        <v>8484000.1720000003</v>
      </c>
      <c r="N70" s="13"/>
      <c r="O70" s="13"/>
    </row>
    <row r="71" spans="1:17" ht="46.5" x14ac:dyDescent="0.35">
      <c r="A71" s="64">
        <v>69</v>
      </c>
      <c r="B71" s="115" t="s">
        <v>1201</v>
      </c>
      <c r="C71" s="10" t="s">
        <v>2909</v>
      </c>
      <c r="D71" s="10" t="s">
        <v>1125</v>
      </c>
      <c r="E71" s="115" t="s">
        <v>1239</v>
      </c>
      <c r="F71" s="115" t="s">
        <v>1282</v>
      </c>
      <c r="G71" s="13">
        <v>17082679</v>
      </c>
      <c r="H71" s="13">
        <v>17082679</v>
      </c>
      <c r="I71" s="13"/>
      <c r="J71" s="13">
        <v>0</v>
      </c>
      <c r="K71" s="13">
        <v>1708267.9000000001</v>
      </c>
      <c r="L71" s="13">
        <v>3416535.8000000003</v>
      </c>
      <c r="M71" s="13">
        <v>6833071.6000000006</v>
      </c>
      <c r="N71" s="13">
        <v>5124803.7</v>
      </c>
      <c r="O71" s="13"/>
    </row>
    <row r="72" spans="1:17" ht="62" x14ac:dyDescent="0.35">
      <c r="A72" s="64">
        <v>70</v>
      </c>
      <c r="B72" s="115" t="s">
        <v>866</v>
      </c>
      <c r="C72" s="16" t="s">
        <v>51</v>
      </c>
      <c r="D72" s="10" t="s">
        <v>52</v>
      </c>
      <c r="E72" s="115" t="s">
        <v>1240</v>
      </c>
      <c r="F72" s="115" t="s">
        <v>1283</v>
      </c>
      <c r="G72" s="13">
        <v>6926330.9500000002</v>
      </c>
      <c r="H72" s="13">
        <v>6926330.9500000002</v>
      </c>
      <c r="I72" s="13"/>
      <c r="J72" s="13">
        <v>0</v>
      </c>
      <c r="K72" s="13">
        <v>692633.09500000009</v>
      </c>
      <c r="L72" s="13">
        <v>1385266.1900000002</v>
      </c>
      <c r="M72" s="13">
        <v>2770532.3800000004</v>
      </c>
      <c r="N72" s="13">
        <v>2077899.2849999999</v>
      </c>
      <c r="O72" s="13"/>
    </row>
    <row r="73" spans="1:17" ht="31" x14ac:dyDescent="0.35">
      <c r="A73" s="64">
        <v>71</v>
      </c>
      <c r="B73" s="115" t="s">
        <v>1202</v>
      </c>
      <c r="C73" s="16" t="s">
        <v>51</v>
      </c>
      <c r="D73" s="10" t="s">
        <v>2917</v>
      </c>
      <c r="E73" s="115" t="s">
        <v>1241</v>
      </c>
      <c r="F73" s="115" t="s">
        <v>1284</v>
      </c>
      <c r="G73" s="13">
        <v>15000000</v>
      </c>
      <c r="H73" s="13">
        <v>15000000</v>
      </c>
      <c r="I73" s="13"/>
      <c r="J73" s="13">
        <v>0</v>
      </c>
      <c r="K73" s="13">
        <v>1500000</v>
      </c>
      <c r="L73" s="13">
        <v>3000000</v>
      </c>
      <c r="M73" s="13">
        <v>6000000</v>
      </c>
      <c r="N73" s="13">
        <v>4500000</v>
      </c>
      <c r="O73" s="13"/>
    </row>
    <row r="74" spans="1:17" ht="31" x14ac:dyDescent="0.35">
      <c r="A74" s="64">
        <v>72</v>
      </c>
      <c r="B74" s="115" t="s">
        <v>1202</v>
      </c>
      <c r="C74" s="16" t="s">
        <v>51</v>
      </c>
      <c r="D74" s="10" t="s">
        <v>2917</v>
      </c>
      <c r="E74" s="115" t="s">
        <v>1242</v>
      </c>
      <c r="F74" s="115" t="s">
        <v>1285</v>
      </c>
      <c r="G74" s="13">
        <v>32260000</v>
      </c>
      <c r="H74" s="13">
        <v>32260000</v>
      </c>
      <c r="I74" s="13"/>
      <c r="J74" s="13">
        <v>0</v>
      </c>
      <c r="K74" s="13">
        <v>3226000</v>
      </c>
      <c r="L74" s="13">
        <v>6452000</v>
      </c>
      <c r="M74" s="13">
        <v>6452000</v>
      </c>
      <c r="N74" s="13">
        <v>9678000</v>
      </c>
      <c r="O74" s="13">
        <v>6452000</v>
      </c>
    </row>
    <row r="75" spans="1:17" x14ac:dyDescent="0.35">
      <c r="G75" s="13">
        <f>SUM(G3:G74)</f>
        <v>1544331329.7130001</v>
      </c>
      <c r="H75" s="13">
        <f t="shared" ref="H75:O75" si="2">SUM(H3:H74)</f>
        <v>1277485159.9999998</v>
      </c>
      <c r="I75" s="13">
        <f t="shared" si="2"/>
        <v>266846169.70999998</v>
      </c>
      <c r="J75" s="13">
        <f t="shared" si="2"/>
        <v>67270391.922000006</v>
      </c>
      <c r="K75" s="13">
        <f t="shared" si="2"/>
        <v>242046668.20700002</v>
      </c>
      <c r="L75" s="13">
        <f t="shared" si="2"/>
        <v>252374231.153</v>
      </c>
      <c r="M75" s="13">
        <f t="shared" si="2"/>
        <v>270044050.31799996</v>
      </c>
      <c r="N75" s="13">
        <f t="shared" si="2"/>
        <v>246407658.38969991</v>
      </c>
      <c r="O75" s="13">
        <f t="shared" si="2"/>
        <v>199342160.01030004</v>
      </c>
      <c r="Q75" s="136"/>
    </row>
    <row r="77" spans="1:17" x14ac:dyDescent="0.35">
      <c r="A77" s="168" t="s">
        <v>2926</v>
      </c>
      <c r="B77" s="168"/>
      <c r="C77" s="168"/>
      <c r="D77" s="168"/>
      <c r="E77" s="168"/>
      <c r="F77" s="168"/>
      <c r="G77" s="168"/>
      <c r="H77" s="168"/>
    </row>
  </sheetData>
  <mergeCells count="2">
    <mergeCell ref="A1:N1"/>
    <mergeCell ref="A77:H77"/>
  </mergeCells>
  <printOptions horizontalCentered="1"/>
  <pageMargins left="0.11811023622047245" right="0.11811023622047245" top="0.15748031496062992" bottom="0.15748031496062992" header="0" footer="0"/>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0DB00-FACF-4987-AD3A-1B44CC5C2764}">
  <sheetPr>
    <pageSetUpPr fitToPage="1"/>
  </sheetPr>
  <dimension ref="A1:P188"/>
  <sheetViews>
    <sheetView view="pageBreakPreview" zoomScaleNormal="100" zoomScaleSheetLayoutView="100" workbookViewId="0">
      <selection sqref="A1:P185"/>
    </sheetView>
  </sheetViews>
  <sheetFormatPr defaultColWidth="8.81640625" defaultRowHeight="15.5" x14ac:dyDescent="0.35"/>
  <cols>
    <col min="1" max="1" width="33.54296875" style="9" bestFit="1" customWidth="1"/>
    <col min="2" max="2" width="31.81640625" style="9" bestFit="1" customWidth="1"/>
    <col min="3" max="3" width="26.7265625" style="9" customWidth="1"/>
    <col min="4" max="4" width="17.1796875" style="9" bestFit="1" customWidth="1"/>
    <col min="5" max="5" width="38.453125" style="9" customWidth="1"/>
    <col min="6" max="6" width="18.54296875" style="9" customWidth="1"/>
    <col min="7" max="7" width="18" style="9" customWidth="1"/>
    <col min="8" max="8" width="16.54296875" style="9" bestFit="1" customWidth="1"/>
    <col min="9" max="9" width="20.54296875" style="9" customWidth="1"/>
    <col min="10" max="10" width="19.453125" style="9" bestFit="1" customWidth="1"/>
    <col min="11" max="11" width="19" style="9" bestFit="1" customWidth="1"/>
    <col min="12" max="12" width="19.453125" style="9" bestFit="1" customWidth="1"/>
    <col min="13" max="13" width="19" style="9" bestFit="1" customWidth="1"/>
    <col min="14" max="14" width="19.453125" style="9" bestFit="1" customWidth="1"/>
    <col min="15" max="15" width="19" style="9" bestFit="1" customWidth="1"/>
    <col min="16" max="16384" width="8.81640625" style="9"/>
  </cols>
  <sheetData>
    <row r="1" spans="1:16" ht="81" customHeight="1" x14ac:dyDescent="0.35">
      <c r="A1" s="148" t="s">
        <v>2928</v>
      </c>
      <c r="B1" s="148"/>
      <c r="C1" s="148"/>
      <c r="D1" s="148"/>
      <c r="E1" s="148"/>
      <c r="F1" s="148"/>
      <c r="G1" s="148"/>
      <c r="H1" s="148"/>
      <c r="I1" s="148"/>
      <c r="J1" s="148"/>
      <c r="K1" s="148"/>
      <c r="L1" s="148"/>
      <c r="M1" s="148"/>
      <c r="N1" s="148"/>
      <c r="O1" s="148"/>
      <c r="P1" s="148"/>
    </row>
    <row r="2" spans="1:16" ht="31.5" customHeight="1" x14ac:dyDescent="0.35">
      <c r="A2" s="151" t="s">
        <v>1</v>
      </c>
      <c r="B2" s="151" t="s">
        <v>2</v>
      </c>
      <c r="C2" s="151" t="s">
        <v>3</v>
      </c>
      <c r="D2" s="151" t="s">
        <v>4</v>
      </c>
      <c r="E2" s="151" t="s">
        <v>5</v>
      </c>
      <c r="F2" s="151" t="s">
        <v>6</v>
      </c>
      <c r="G2" s="151" t="s">
        <v>7</v>
      </c>
      <c r="H2" s="151" t="s">
        <v>40</v>
      </c>
      <c r="I2" s="151" t="s">
        <v>8</v>
      </c>
      <c r="J2" s="149" t="s">
        <v>9</v>
      </c>
      <c r="K2" s="150"/>
      <c r="L2" s="149" t="s">
        <v>10</v>
      </c>
      <c r="M2" s="150"/>
      <c r="N2" s="149" t="s">
        <v>11</v>
      </c>
      <c r="O2" s="150"/>
    </row>
    <row r="3" spans="1:16" ht="30" customHeight="1" x14ac:dyDescent="0.35">
      <c r="A3" s="152"/>
      <c r="B3" s="152"/>
      <c r="C3" s="152"/>
      <c r="D3" s="152"/>
      <c r="E3" s="152"/>
      <c r="F3" s="152"/>
      <c r="G3" s="152"/>
      <c r="H3" s="152"/>
      <c r="I3" s="152"/>
      <c r="J3" s="28" t="s">
        <v>12</v>
      </c>
      <c r="K3" s="28" t="s">
        <v>13</v>
      </c>
      <c r="L3" s="28" t="s">
        <v>12</v>
      </c>
      <c r="M3" s="28" t="s">
        <v>13</v>
      </c>
      <c r="N3" s="28" t="s">
        <v>12</v>
      </c>
      <c r="O3" s="28" t="s">
        <v>13</v>
      </c>
    </row>
    <row r="4" spans="1:16" ht="29" x14ac:dyDescent="0.35">
      <c r="A4" s="31" t="s">
        <v>82</v>
      </c>
      <c r="B4" s="31" t="s">
        <v>172</v>
      </c>
      <c r="C4" s="31" t="s">
        <v>173</v>
      </c>
      <c r="D4" s="32" t="s">
        <v>174</v>
      </c>
      <c r="E4" s="37" t="s">
        <v>175</v>
      </c>
      <c r="F4" s="33">
        <v>21750000</v>
      </c>
      <c r="G4" s="33">
        <v>19750000</v>
      </c>
      <c r="H4" s="31"/>
      <c r="I4" s="33">
        <v>2000000</v>
      </c>
      <c r="J4" s="10"/>
      <c r="K4" s="10"/>
      <c r="L4" s="10" t="s">
        <v>16</v>
      </c>
      <c r="M4" s="10" t="s">
        <v>22</v>
      </c>
      <c r="N4" s="10" t="s">
        <v>892</v>
      </c>
      <c r="O4" s="10" t="s">
        <v>1085</v>
      </c>
    </row>
    <row r="5" spans="1:16" ht="43.5" x14ac:dyDescent="0.35">
      <c r="A5" s="31" t="s">
        <v>82</v>
      </c>
      <c r="B5" s="31" t="s">
        <v>172</v>
      </c>
      <c r="C5" s="31" t="s">
        <v>173</v>
      </c>
      <c r="D5" s="32" t="s">
        <v>176</v>
      </c>
      <c r="E5" s="37" t="s">
        <v>177</v>
      </c>
      <c r="F5" s="33">
        <v>38700000</v>
      </c>
      <c r="G5" s="33">
        <v>20000000</v>
      </c>
      <c r="H5" s="31"/>
      <c r="I5" s="33">
        <v>18700000</v>
      </c>
      <c r="J5" s="10"/>
      <c r="K5" s="10"/>
      <c r="L5" s="10" t="s">
        <v>15</v>
      </c>
      <c r="M5" s="10" t="s">
        <v>22</v>
      </c>
      <c r="N5" s="10" t="s">
        <v>22</v>
      </c>
      <c r="O5" s="10" t="s">
        <v>1085</v>
      </c>
    </row>
    <row r="6" spans="1:16" ht="29" x14ac:dyDescent="0.35">
      <c r="A6" s="31" t="s">
        <v>72</v>
      </c>
      <c r="B6" s="31" t="s">
        <v>73</v>
      </c>
      <c r="C6" s="31" t="s">
        <v>74</v>
      </c>
      <c r="D6" s="32" t="s">
        <v>592</v>
      </c>
      <c r="E6" s="37" t="s">
        <v>75</v>
      </c>
      <c r="F6" s="33">
        <v>26800000</v>
      </c>
      <c r="G6" s="33">
        <v>26800000</v>
      </c>
      <c r="H6" s="31"/>
      <c r="I6" s="33">
        <v>0</v>
      </c>
      <c r="J6" s="10" t="s">
        <v>22</v>
      </c>
      <c r="K6" s="10" t="s">
        <v>22</v>
      </c>
      <c r="L6" s="10" t="s">
        <v>892</v>
      </c>
      <c r="M6" s="10" t="s">
        <v>892</v>
      </c>
      <c r="N6" s="10" t="s">
        <v>882</v>
      </c>
      <c r="O6" s="109" t="s">
        <v>1085</v>
      </c>
    </row>
    <row r="7" spans="1:16" ht="29" x14ac:dyDescent="0.35">
      <c r="A7" s="31" t="s">
        <v>79</v>
      </c>
      <c r="B7" s="31" t="s">
        <v>73</v>
      </c>
      <c r="C7" s="31" t="s">
        <v>74</v>
      </c>
      <c r="D7" s="32" t="s">
        <v>80</v>
      </c>
      <c r="E7" s="37" t="s">
        <v>81</v>
      </c>
      <c r="F7" s="33">
        <v>12000000</v>
      </c>
      <c r="G7" s="33">
        <v>12000000</v>
      </c>
      <c r="H7" s="31"/>
      <c r="I7" s="33">
        <v>0</v>
      </c>
      <c r="J7" s="10"/>
      <c r="K7" s="10"/>
      <c r="L7" s="10"/>
      <c r="M7" s="10"/>
      <c r="N7" s="10" t="s">
        <v>22</v>
      </c>
      <c r="O7" s="109" t="s">
        <v>19</v>
      </c>
    </row>
    <row r="8" spans="1:16" ht="58" x14ac:dyDescent="0.35">
      <c r="A8" s="31" t="s">
        <v>82</v>
      </c>
      <c r="B8" s="31" t="s">
        <v>73</v>
      </c>
      <c r="C8" s="31" t="s">
        <v>74</v>
      </c>
      <c r="D8" s="32" t="s">
        <v>592</v>
      </c>
      <c r="E8" s="37" t="s">
        <v>171</v>
      </c>
      <c r="F8" s="33">
        <v>30000000</v>
      </c>
      <c r="G8" s="33">
        <v>4171537.620000001</v>
      </c>
      <c r="H8" s="35"/>
      <c r="I8" s="33">
        <v>25828462.379999999</v>
      </c>
      <c r="J8" s="10" t="s">
        <v>22</v>
      </c>
      <c r="K8" s="10" t="s">
        <v>882</v>
      </c>
      <c r="L8" s="10" t="s">
        <v>22</v>
      </c>
      <c r="M8" s="10" t="s">
        <v>19</v>
      </c>
      <c r="N8" s="10" t="s">
        <v>892</v>
      </c>
      <c r="O8" s="109" t="s">
        <v>20</v>
      </c>
    </row>
    <row r="9" spans="1:16" ht="58" x14ac:dyDescent="0.35">
      <c r="A9" s="31" t="s">
        <v>76</v>
      </c>
      <c r="B9" s="31" t="s">
        <v>73</v>
      </c>
      <c r="C9" s="31" t="s">
        <v>77</v>
      </c>
      <c r="D9" s="32" t="s">
        <v>592</v>
      </c>
      <c r="E9" s="37" t="s">
        <v>78</v>
      </c>
      <c r="F9" s="34">
        <f>G9+H9</f>
        <v>255402882.9000001</v>
      </c>
      <c r="G9" s="33">
        <v>222917790.51000011</v>
      </c>
      <c r="H9" s="33">
        <v>32485092.390000001</v>
      </c>
      <c r="I9" s="33"/>
      <c r="J9" s="10" t="s">
        <v>15</v>
      </c>
      <c r="K9" s="10" t="s">
        <v>16</v>
      </c>
      <c r="L9" s="10" t="s">
        <v>15</v>
      </c>
      <c r="M9" s="10" t="s">
        <v>19</v>
      </c>
      <c r="N9" s="10" t="s">
        <v>22</v>
      </c>
      <c r="O9" s="109" t="s">
        <v>1085</v>
      </c>
    </row>
    <row r="10" spans="1:16" ht="43.5" x14ac:dyDescent="0.35">
      <c r="A10" s="31" t="s">
        <v>82</v>
      </c>
      <c r="B10" s="31" t="s">
        <v>73</v>
      </c>
      <c r="C10" s="31" t="s">
        <v>77</v>
      </c>
      <c r="D10" s="32" t="s">
        <v>592</v>
      </c>
      <c r="E10" s="37" t="s">
        <v>83</v>
      </c>
      <c r="F10" s="33">
        <v>100000000</v>
      </c>
      <c r="G10" s="33">
        <v>5000000</v>
      </c>
      <c r="H10" s="31"/>
      <c r="I10" s="33">
        <v>95000000</v>
      </c>
      <c r="J10" s="10"/>
      <c r="K10" s="10"/>
      <c r="L10" s="10"/>
      <c r="M10" s="10"/>
      <c r="N10" s="10" t="s">
        <v>891</v>
      </c>
      <c r="O10" s="109" t="s">
        <v>19</v>
      </c>
    </row>
    <row r="11" spans="1:16" ht="29" x14ac:dyDescent="0.35">
      <c r="A11" s="31" t="s">
        <v>87</v>
      </c>
      <c r="B11" s="31" t="s">
        <v>84</v>
      </c>
      <c r="C11" s="31" t="s">
        <v>88</v>
      </c>
      <c r="D11" s="32" t="s">
        <v>592</v>
      </c>
      <c r="E11" s="37" t="s">
        <v>89</v>
      </c>
      <c r="F11" s="33">
        <v>250000000</v>
      </c>
      <c r="G11" s="33">
        <v>250000000</v>
      </c>
      <c r="H11" s="31"/>
      <c r="I11" s="33">
        <v>0</v>
      </c>
      <c r="J11" s="10"/>
      <c r="K11" s="10"/>
      <c r="L11" s="10" t="s">
        <v>22</v>
      </c>
      <c r="M11" s="10" t="s">
        <v>892</v>
      </c>
      <c r="N11" s="10" t="s">
        <v>882</v>
      </c>
      <c r="O11" s="109" t="s">
        <v>19</v>
      </c>
    </row>
    <row r="12" spans="1:16" ht="43.5" x14ac:dyDescent="0.35">
      <c r="A12" s="31" t="s">
        <v>82</v>
      </c>
      <c r="B12" s="31" t="s">
        <v>84</v>
      </c>
      <c r="C12" s="31" t="s">
        <v>88</v>
      </c>
      <c r="D12" s="32" t="s">
        <v>592</v>
      </c>
      <c r="E12" s="37" t="s">
        <v>90</v>
      </c>
      <c r="F12" s="33">
        <v>3000000</v>
      </c>
      <c r="G12" s="33">
        <v>3000000</v>
      </c>
      <c r="H12" s="31"/>
      <c r="I12" s="33">
        <v>0</v>
      </c>
      <c r="J12" s="10"/>
      <c r="K12" s="10"/>
      <c r="L12" s="10" t="s">
        <v>16</v>
      </c>
      <c r="M12" s="10" t="s">
        <v>16</v>
      </c>
      <c r="N12" s="10" t="s">
        <v>22</v>
      </c>
      <c r="O12" s="109" t="s">
        <v>892</v>
      </c>
    </row>
    <row r="13" spans="1:16" ht="43.5" x14ac:dyDescent="0.35">
      <c r="A13" s="31" t="s">
        <v>82</v>
      </c>
      <c r="B13" s="31" t="s">
        <v>84</v>
      </c>
      <c r="C13" s="31" t="s">
        <v>85</v>
      </c>
      <c r="D13" s="32" t="s">
        <v>592</v>
      </c>
      <c r="E13" s="37" t="s">
        <v>86</v>
      </c>
      <c r="F13" s="33">
        <v>6000000</v>
      </c>
      <c r="G13" s="33">
        <v>6000000</v>
      </c>
      <c r="H13" s="31"/>
      <c r="I13" s="33">
        <v>0</v>
      </c>
      <c r="J13" s="10" t="s">
        <v>16</v>
      </c>
      <c r="K13" s="10" t="s">
        <v>16</v>
      </c>
      <c r="L13" s="10" t="s">
        <v>22</v>
      </c>
      <c r="M13" s="10" t="s">
        <v>882</v>
      </c>
      <c r="N13" s="10" t="s">
        <v>19</v>
      </c>
      <c r="O13" s="109" t="s">
        <v>21</v>
      </c>
    </row>
    <row r="14" spans="1:16" ht="43.5" x14ac:dyDescent="0.35">
      <c r="A14" s="31" t="s">
        <v>82</v>
      </c>
      <c r="B14" s="31" t="s">
        <v>91</v>
      </c>
      <c r="C14" s="31" t="s">
        <v>94</v>
      </c>
      <c r="D14" s="32" t="s">
        <v>592</v>
      </c>
      <c r="E14" s="37" t="s">
        <v>95</v>
      </c>
      <c r="F14" s="33">
        <v>8000000</v>
      </c>
      <c r="G14" s="33">
        <v>8000000</v>
      </c>
      <c r="H14" s="31"/>
      <c r="I14" s="33">
        <v>0</v>
      </c>
      <c r="J14" s="10" t="s">
        <v>22</v>
      </c>
      <c r="K14" s="10" t="s">
        <v>892</v>
      </c>
      <c r="L14" s="10" t="s">
        <v>22</v>
      </c>
      <c r="M14" s="10" t="s">
        <v>19</v>
      </c>
      <c r="N14" s="10" t="s">
        <v>882</v>
      </c>
      <c r="O14" s="109" t="s">
        <v>1085</v>
      </c>
    </row>
    <row r="15" spans="1:16" ht="29" x14ac:dyDescent="0.35">
      <c r="A15" s="31" t="s">
        <v>82</v>
      </c>
      <c r="B15" s="31" t="s">
        <v>91</v>
      </c>
      <c r="C15" s="31" t="s">
        <v>94</v>
      </c>
      <c r="D15" s="32" t="s">
        <v>592</v>
      </c>
      <c r="E15" s="37" t="s">
        <v>96</v>
      </c>
      <c r="F15" s="33">
        <v>10000000</v>
      </c>
      <c r="G15" s="33">
        <v>10000000</v>
      </c>
      <c r="H15" s="31"/>
      <c r="I15" s="33">
        <v>0</v>
      </c>
      <c r="J15" s="10" t="s">
        <v>22</v>
      </c>
      <c r="K15" s="10" t="s">
        <v>892</v>
      </c>
      <c r="L15" s="10" t="s">
        <v>882</v>
      </c>
      <c r="M15" s="10" t="s">
        <v>19</v>
      </c>
      <c r="N15" s="10" t="s">
        <v>882</v>
      </c>
      <c r="O15" s="109" t="s">
        <v>1085</v>
      </c>
    </row>
    <row r="16" spans="1:16" ht="43.5" x14ac:dyDescent="0.35">
      <c r="A16" s="31" t="s">
        <v>82</v>
      </c>
      <c r="B16" s="31" t="s">
        <v>91</v>
      </c>
      <c r="C16" s="31" t="s">
        <v>92</v>
      </c>
      <c r="D16" s="32" t="s">
        <v>592</v>
      </c>
      <c r="E16" s="37" t="s">
        <v>93</v>
      </c>
      <c r="F16" s="33">
        <v>10000000</v>
      </c>
      <c r="G16" s="33">
        <v>10000000</v>
      </c>
      <c r="H16" s="31"/>
      <c r="I16" s="33">
        <v>0</v>
      </c>
      <c r="J16" s="10" t="s">
        <v>22</v>
      </c>
      <c r="K16" s="10" t="s">
        <v>892</v>
      </c>
      <c r="L16" s="10" t="s">
        <v>892</v>
      </c>
      <c r="M16" s="10" t="s">
        <v>892</v>
      </c>
      <c r="N16" s="10" t="s">
        <v>882</v>
      </c>
      <c r="O16" s="109" t="s">
        <v>1070</v>
      </c>
    </row>
    <row r="17" spans="1:15" ht="29" x14ac:dyDescent="0.35">
      <c r="A17" s="31" t="s">
        <v>100</v>
      </c>
      <c r="B17" s="31" t="s">
        <v>17</v>
      </c>
      <c r="C17" s="31" t="s">
        <v>23</v>
      </c>
      <c r="D17" s="32" t="s">
        <v>592</v>
      </c>
      <c r="E17" s="37" t="s">
        <v>101</v>
      </c>
      <c r="F17" s="33">
        <v>75298724.459999993</v>
      </c>
      <c r="G17" s="33">
        <v>75298724.459999993</v>
      </c>
      <c r="H17" s="31"/>
      <c r="I17" s="33">
        <v>0</v>
      </c>
      <c r="J17" s="10"/>
      <c r="K17" s="10"/>
      <c r="L17" s="10" t="s">
        <v>16</v>
      </c>
      <c r="M17" s="10" t="s">
        <v>16</v>
      </c>
      <c r="N17" s="10" t="s">
        <v>22</v>
      </c>
      <c r="O17" s="109" t="s">
        <v>927</v>
      </c>
    </row>
    <row r="18" spans="1:15" ht="43.5" x14ac:dyDescent="0.35">
      <c r="A18" s="31" t="s">
        <v>100</v>
      </c>
      <c r="B18" s="31" t="s">
        <v>17</v>
      </c>
      <c r="C18" s="31" t="s">
        <v>23</v>
      </c>
      <c r="D18" s="32" t="s">
        <v>102</v>
      </c>
      <c r="E18" s="37" t="s">
        <v>103</v>
      </c>
      <c r="F18" s="33">
        <v>10000000</v>
      </c>
      <c r="G18" s="33">
        <v>10000000</v>
      </c>
      <c r="H18" s="31"/>
      <c r="I18" s="33">
        <v>0</v>
      </c>
      <c r="J18" s="10" t="s">
        <v>22</v>
      </c>
      <c r="K18" s="10" t="s">
        <v>22</v>
      </c>
      <c r="L18" s="10" t="s">
        <v>22</v>
      </c>
      <c r="M18" s="10" t="s">
        <v>892</v>
      </c>
      <c r="N18" s="10" t="s">
        <v>892</v>
      </c>
      <c r="O18" s="109" t="s">
        <v>1070</v>
      </c>
    </row>
    <row r="19" spans="1:15" ht="43.5" x14ac:dyDescent="0.35">
      <c r="A19" s="31" t="s">
        <v>82</v>
      </c>
      <c r="B19" s="31" t="s">
        <v>17</v>
      </c>
      <c r="C19" s="31" t="s">
        <v>23</v>
      </c>
      <c r="D19" s="32" t="s">
        <v>592</v>
      </c>
      <c r="E19" s="37" t="s">
        <v>104</v>
      </c>
      <c r="F19" s="33">
        <v>45343454.239999995</v>
      </c>
      <c r="G19" s="33">
        <v>45343454.239999995</v>
      </c>
      <c r="H19" s="31"/>
      <c r="I19" s="33">
        <v>0</v>
      </c>
      <c r="J19" s="10" t="s">
        <v>16</v>
      </c>
      <c r="K19" s="10" t="s">
        <v>22</v>
      </c>
      <c r="L19" s="10" t="s">
        <v>16</v>
      </c>
      <c r="M19" s="10" t="s">
        <v>19</v>
      </c>
      <c r="N19" s="10" t="s">
        <v>22</v>
      </c>
      <c r="O19" s="109" t="s">
        <v>1085</v>
      </c>
    </row>
    <row r="20" spans="1:15" ht="58" x14ac:dyDescent="0.35">
      <c r="A20" s="31" t="s">
        <v>105</v>
      </c>
      <c r="B20" s="31" t="s">
        <v>17</v>
      </c>
      <c r="C20" s="31" t="s">
        <v>23</v>
      </c>
      <c r="D20" s="32" t="s">
        <v>592</v>
      </c>
      <c r="E20" s="37" t="s">
        <v>106</v>
      </c>
      <c r="F20" s="33">
        <v>338355942.19300032</v>
      </c>
      <c r="G20" s="33">
        <v>338355942.19300032</v>
      </c>
      <c r="H20" s="35"/>
      <c r="I20" s="33">
        <v>0</v>
      </c>
      <c r="J20" s="10" t="s">
        <v>15</v>
      </c>
      <c r="K20" s="10" t="s">
        <v>16</v>
      </c>
      <c r="L20" s="10" t="s">
        <v>15</v>
      </c>
      <c r="M20" s="10" t="s">
        <v>19</v>
      </c>
      <c r="N20" s="10" t="s">
        <v>22</v>
      </c>
      <c r="O20" s="109" t="s">
        <v>1085</v>
      </c>
    </row>
    <row r="21" spans="1:15" ht="43.5" x14ac:dyDescent="0.35">
      <c r="A21" s="31" t="s">
        <v>97</v>
      </c>
      <c r="B21" s="31" t="s">
        <v>17</v>
      </c>
      <c r="C21" s="31" t="s">
        <v>98</v>
      </c>
      <c r="D21" s="32" t="s">
        <v>592</v>
      </c>
      <c r="E21" s="37" t="s">
        <v>99</v>
      </c>
      <c r="F21" s="33">
        <v>60000000</v>
      </c>
      <c r="G21" s="33">
        <v>60000000</v>
      </c>
      <c r="H21" s="31"/>
      <c r="I21" s="33">
        <v>0</v>
      </c>
      <c r="J21" s="10"/>
      <c r="K21" s="10"/>
      <c r="L21" s="10" t="s">
        <v>882</v>
      </c>
      <c r="M21" s="10" t="s">
        <v>21</v>
      </c>
      <c r="N21" s="10" t="s">
        <v>882</v>
      </c>
      <c r="O21" s="109" t="s">
        <v>21</v>
      </c>
    </row>
    <row r="22" spans="1:15" ht="43.5" x14ac:dyDescent="0.35">
      <c r="A22" s="31" t="s">
        <v>178</v>
      </c>
      <c r="B22" s="31" t="s">
        <v>17</v>
      </c>
      <c r="C22" s="31" t="s">
        <v>179</v>
      </c>
      <c r="D22" s="32" t="s">
        <v>2908</v>
      </c>
      <c r="E22" s="37" t="s">
        <v>180</v>
      </c>
      <c r="F22" s="33">
        <v>24656545.760000002</v>
      </c>
      <c r="G22" s="33">
        <v>24656545.760000002</v>
      </c>
      <c r="H22" s="35"/>
      <c r="I22" s="33">
        <v>0</v>
      </c>
      <c r="J22" s="10"/>
      <c r="K22" s="10"/>
      <c r="L22" s="10" t="s">
        <v>16</v>
      </c>
      <c r="M22" s="10" t="s">
        <v>892</v>
      </c>
      <c r="N22" s="10" t="s">
        <v>882</v>
      </c>
      <c r="O22" s="10" t="s">
        <v>1085</v>
      </c>
    </row>
    <row r="23" spans="1:15" ht="29" x14ac:dyDescent="0.35">
      <c r="A23" s="31" t="s">
        <v>107</v>
      </c>
      <c r="B23" s="31" t="s">
        <v>108</v>
      </c>
      <c r="C23" s="31" t="s">
        <v>109</v>
      </c>
      <c r="D23" s="32" t="s">
        <v>110</v>
      </c>
      <c r="E23" s="37" t="s">
        <v>111</v>
      </c>
      <c r="F23" s="33">
        <v>1650000</v>
      </c>
      <c r="G23" s="33">
        <v>1650000</v>
      </c>
      <c r="H23" s="31"/>
      <c r="I23" s="33">
        <v>0</v>
      </c>
      <c r="J23" s="10"/>
      <c r="K23" s="10"/>
      <c r="L23" s="10" t="s">
        <v>15</v>
      </c>
      <c r="M23" s="10" t="s">
        <v>16</v>
      </c>
      <c r="N23" s="10" t="s">
        <v>882</v>
      </c>
      <c r="O23" s="10" t="s">
        <v>21</v>
      </c>
    </row>
    <row r="24" spans="1:15" ht="43.5" x14ac:dyDescent="0.35">
      <c r="A24" s="31" t="s">
        <v>112</v>
      </c>
      <c r="B24" s="31" t="s">
        <v>108</v>
      </c>
      <c r="C24" s="31" t="s">
        <v>109</v>
      </c>
      <c r="D24" s="32" t="s">
        <v>113</v>
      </c>
      <c r="E24" s="37" t="s">
        <v>114</v>
      </c>
      <c r="F24" s="33">
        <v>1399780.35</v>
      </c>
      <c r="G24" s="33">
        <v>1399780.35</v>
      </c>
      <c r="H24" s="31"/>
      <c r="I24" s="33">
        <v>0</v>
      </c>
      <c r="J24" s="10"/>
      <c r="K24" s="10"/>
      <c r="L24" s="10" t="s">
        <v>15</v>
      </c>
      <c r="M24" s="10" t="s">
        <v>16</v>
      </c>
      <c r="N24" s="10" t="s">
        <v>22</v>
      </c>
      <c r="O24" s="10" t="s">
        <v>19</v>
      </c>
    </row>
    <row r="25" spans="1:15" ht="29" x14ac:dyDescent="0.35">
      <c r="A25" s="31" t="s">
        <v>115</v>
      </c>
      <c r="B25" s="31" t="s">
        <v>108</v>
      </c>
      <c r="C25" s="31" t="s">
        <v>109</v>
      </c>
      <c r="D25" s="32" t="s">
        <v>116</v>
      </c>
      <c r="E25" s="37" t="s">
        <v>117</v>
      </c>
      <c r="F25" s="33">
        <v>1361479.8</v>
      </c>
      <c r="G25" s="33">
        <v>1361479.8</v>
      </c>
      <c r="H25" s="31"/>
      <c r="I25" s="33">
        <v>0</v>
      </c>
      <c r="J25" s="10"/>
      <c r="K25" s="10"/>
      <c r="L25" s="10" t="s">
        <v>16</v>
      </c>
      <c r="M25" s="10" t="s">
        <v>16</v>
      </c>
      <c r="N25" s="10" t="s">
        <v>22</v>
      </c>
      <c r="O25" s="10" t="s">
        <v>882</v>
      </c>
    </row>
    <row r="26" spans="1:15" ht="29" x14ac:dyDescent="0.35">
      <c r="A26" s="31" t="s">
        <v>118</v>
      </c>
      <c r="B26" s="31" t="s">
        <v>108</v>
      </c>
      <c r="C26" s="31" t="s">
        <v>109</v>
      </c>
      <c r="D26" s="32" t="s">
        <v>119</v>
      </c>
      <c r="E26" s="37" t="s">
        <v>120</v>
      </c>
      <c r="F26" s="33">
        <v>4400000</v>
      </c>
      <c r="G26" s="33">
        <v>1802434.58</v>
      </c>
      <c r="H26" s="31"/>
      <c r="I26" s="33">
        <v>2597565.42</v>
      </c>
      <c r="J26" s="10" t="s">
        <v>16</v>
      </c>
      <c r="K26" s="10" t="s">
        <v>22</v>
      </c>
      <c r="L26" s="10" t="s">
        <v>892</v>
      </c>
      <c r="M26" s="10" t="s">
        <v>882</v>
      </c>
      <c r="N26" s="10" t="s">
        <v>19</v>
      </c>
      <c r="O26" s="10" t="s">
        <v>1085</v>
      </c>
    </row>
    <row r="27" spans="1:15" ht="43.5" x14ac:dyDescent="0.35">
      <c r="A27" s="31" t="s">
        <v>121</v>
      </c>
      <c r="B27" s="31" t="s">
        <v>108</v>
      </c>
      <c r="C27" s="31" t="s">
        <v>109</v>
      </c>
      <c r="D27" s="32" t="s">
        <v>122</v>
      </c>
      <c r="E27" s="37" t="s">
        <v>123</v>
      </c>
      <c r="F27" s="33">
        <v>3941011.88</v>
      </c>
      <c r="G27" s="33">
        <v>3941011.88</v>
      </c>
      <c r="H27" s="31"/>
      <c r="I27" s="33">
        <v>0</v>
      </c>
      <c r="J27" s="10" t="s">
        <v>16</v>
      </c>
      <c r="K27" s="10" t="s">
        <v>16</v>
      </c>
      <c r="L27" s="10" t="s">
        <v>16</v>
      </c>
      <c r="M27" s="10" t="s">
        <v>22</v>
      </c>
      <c r="N27" s="10" t="s">
        <v>892</v>
      </c>
      <c r="O27" s="10" t="s">
        <v>19</v>
      </c>
    </row>
    <row r="28" spans="1:15" ht="43.5" x14ac:dyDescent="0.35">
      <c r="A28" s="31" t="s">
        <v>82</v>
      </c>
      <c r="B28" s="31" t="s">
        <v>108</v>
      </c>
      <c r="C28" s="31" t="s">
        <v>109</v>
      </c>
      <c r="D28" s="32" t="s">
        <v>592</v>
      </c>
      <c r="E28" s="37" t="s">
        <v>124</v>
      </c>
      <c r="F28" s="33">
        <v>104013584.5</v>
      </c>
      <c r="G28" s="33">
        <v>104013584.5</v>
      </c>
      <c r="H28" s="31"/>
      <c r="I28" s="33">
        <v>0</v>
      </c>
      <c r="J28" s="10" t="s">
        <v>16</v>
      </c>
      <c r="K28" s="10" t="s">
        <v>16</v>
      </c>
      <c r="L28" s="10" t="s">
        <v>22</v>
      </c>
      <c r="M28" s="10" t="s">
        <v>892</v>
      </c>
      <c r="N28" s="10" t="s">
        <v>882</v>
      </c>
      <c r="O28" s="10" t="s">
        <v>20</v>
      </c>
    </row>
    <row r="29" spans="1:15" ht="43.5" x14ac:dyDescent="0.35">
      <c r="A29" s="31" t="s">
        <v>82</v>
      </c>
      <c r="B29" s="31" t="s">
        <v>108</v>
      </c>
      <c r="C29" s="31" t="s">
        <v>109</v>
      </c>
      <c r="D29" s="32" t="s">
        <v>125</v>
      </c>
      <c r="E29" s="37" t="s">
        <v>126</v>
      </c>
      <c r="F29" s="33">
        <v>200000000</v>
      </c>
      <c r="G29" s="33">
        <v>43928379.199999988</v>
      </c>
      <c r="H29" s="35">
        <f>F29-G29</f>
        <v>156071620.80000001</v>
      </c>
      <c r="I29" s="33">
        <v>0</v>
      </c>
      <c r="J29" s="10" t="s">
        <v>15</v>
      </c>
      <c r="K29" s="10" t="s">
        <v>16</v>
      </c>
      <c r="L29" s="10" t="s">
        <v>22</v>
      </c>
      <c r="M29" s="10" t="s">
        <v>892</v>
      </c>
      <c r="N29" s="10" t="s">
        <v>882</v>
      </c>
      <c r="O29" s="10" t="s">
        <v>1085</v>
      </c>
    </row>
    <row r="30" spans="1:15" ht="43.5" x14ac:dyDescent="0.35">
      <c r="A30" s="31" t="s">
        <v>127</v>
      </c>
      <c r="B30" s="31" t="s">
        <v>108</v>
      </c>
      <c r="C30" s="31" t="s">
        <v>109</v>
      </c>
      <c r="D30" s="32" t="s">
        <v>128</v>
      </c>
      <c r="E30" s="37" t="s">
        <v>129</v>
      </c>
      <c r="F30" s="33">
        <v>4122174.44</v>
      </c>
      <c r="G30" s="33">
        <v>4122174.44</v>
      </c>
      <c r="H30" s="31"/>
      <c r="I30" s="33">
        <v>0</v>
      </c>
      <c r="J30" s="10" t="s">
        <v>15</v>
      </c>
      <c r="K30" s="10" t="s">
        <v>16</v>
      </c>
      <c r="L30" s="10" t="s">
        <v>22</v>
      </c>
      <c r="M30" s="10" t="s">
        <v>892</v>
      </c>
      <c r="N30" s="10" t="s">
        <v>882</v>
      </c>
      <c r="O30" s="10" t="s">
        <v>19</v>
      </c>
    </row>
    <row r="31" spans="1:15" ht="72.5" x14ac:dyDescent="0.35">
      <c r="A31" s="31" t="s">
        <v>107</v>
      </c>
      <c r="B31" s="31" t="s">
        <v>108</v>
      </c>
      <c r="C31" s="31" t="s">
        <v>109</v>
      </c>
      <c r="D31" s="32" t="s">
        <v>181</v>
      </c>
      <c r="E31" s="37" t="s">
        <v>182</v>
      </c>
      <c r="F31" s="33">
        <v>4296000</v>
      </c>
      <c r="G31" s="33">
        <v>3580000</v>
      </c>
      <c r="H31" s="35"/>
      <c r="I31" s="33">
        <v>716000</v>
      </c>
      <c r="J31" s="10"/>
      <c r="K31" s="10"/>
      <c r="L31" s="10" t="s">
        <v>2905</v>
      </c>
      <c r="M31" s="10" t="s">
        <v>15</v>
      </c>
      <c r="N31" s="10" t="s">
        <v>14</v>
      </c>
      <c r="O31" s="10" t="s">
        <v>882</v>
      </c>
    </row>
    <row r="32" spans="1:15" ht="58" x14ac:dyDescent="0.35">
      <c r="A32" s="31" t="s">
        <v>107</v>
      </c>
      <c r="B32" s="31" t="s">
        <v>108</v>
      </c>
      <c r="C32" s="31" t="s">
        <v>109</v>
      </c>
      <c r="D32" s="32" t="s">
        <v>183</v>
      </c>
      <c r="E32" s="37" t="s">
        <v>184</v>
      </c>
      <c r="F32" s="33">
        <v>9504000</v>
      </c>
      <c r="G32" s="33">
        <v>7920000</v>
      </c>
      <c r="H32" s="35"/>
      <c r="I32" s="33">
        <v>1584000</v>
      </c>
      <c r="J32" s="10"/>
      <c r="K32" s="10"/>
      <c r="L32" s="10" t="s">
        <v>2905</v>
      </c>
      <c r="M32" s="10" t="s">
        <v>15</v>
      </c>
      <c r="N32" s="10" t="s">
        <v>14</v>
      </c>
      <c r="O32" s="10" t="s">
        <v>882</v>
      </c>
    </row>
    <row r="33" spans="1:15" ht="87" x14ac:dyDescent="0.35">
      <c r="A33" s="31" t="s">
        <v>185</v>
      </c>
      <c r="B33" s="31" t="s">
        <v>108</v>
      </c>
      <c r="C33" s="31" t="s">
        <v>109</v>
      </c>
      <c r="D33" s="32" t="s">
        <v>186</v>
      </c>
      <c r="E33" s="37" t="s">
        <v>187</v>
      </c>
      <c r="F33" s="33">
        <v>2000000</v>
      </c>
      <c r="G33" s="33">
        <v>2000000</v>
      </c>
      <c r="H33" s="35"/>
      <c r="I33" s="33">
        <v>0</v>
      </c>
      <c r="J33" s="10"/>
      <c r="K33" s="10"/>
      <c r="L33" s="10" t="s">
        <v>2905</v>
      </c>
      <c r="M33" s="10" t="s">
        <v>15</v>
      </c>
      <c r="N33" s="10" t="s">
        <v>16</v>
      </c>
      <c r="O33" s="10" t="s">
        <v>22</v>
      </c>
    </row>
    <row r="34" spans="1:15" ht="58" x14ac:dyDescent="0.35">
      <c r="A34" s="31" t="s">
        <v>188</v>
      </c>
      <c r="B34" s="31" t="s">
        <v>108</v>
      </c>
      <c r="C34" s="31" t="s">
        <v>109</v>
      </c>
      <c r="D34" s="32" t="s">
        <v>189</v>
      </c>
      <c r="E34" s="37" t="s">
        <v>190</v>
      </c>
      <c r="F34" s="33">
        <v>1579446</v>
      </c>
      <c r="G34" s="33">
        <v>1579446</v>
      </c>
      <c r="H34" s="35"/>
      <c r="I34" s="33">
        <v>0</v>
      </c>
      <c r="J34" s="10"/>
      <c r="K34" s="10"/>
      <c r="L34" s="10" t="s">
        <v>2905</v>
      </c>
      <c r="M34" s="10" t="s">
        <v>15</v>
      </c>
      <c r="N34" s="10" t="s">
        <v>22</v>
      </c>
      <c r="O34" s="10" t="s">
        <v>892</v>
      </c>
    </row>
    <row r="35" spans="1:15" ht="72.5" x14ac:dyDescent="0.35">
      <c r="A35" s="31" t="s">
        <v>188</v>
      </c>
      <c r="B35" s="31" t="s">
        <v>108</v>
      </c>
      <c r="C35" s="31" t="s">
        <v>109</v>
      </c>
      <c r="D35" s="32" t="s">
        <v>191</v>
      </c>
      <c r="E35" s="37" t="s">
        <v>192</v>
      </c>
      <c r="F35" s="33">
        <v>629884</v>
      </c>
      <c r="G35" s="33">
        <v>629884</v>
      </c>
      <c r="H35" s="35"/>
      <c r="I35" s="33">
        <v>0</v>
      </c>
      <c r="J35" s="10"/>
      <c r="K35" s="10"/>
      <c r="L35" s="10" t="s">
        <v>891</v>
      </c>
      <c r="M35" s="10" t="s">
        <v>14</v>
      </c>
      <c r="N35" s="10" t="s">
        <v>16</v>
      </c>
      <c r="O35" s="10" t="s">
        <v>892</v>
      </c>
    </row>
    <row r="36" spans="1:15" ht="72.5" x14ac:dyDescent="0.35">
      <c r="A36" s="31" t="s">
        <v>193</v>
      </c>
      <c r="B36" s="31" t="s">
        <v>108</v>
      </c>
      <c r="C36" s="31" t="s">
        <v>109</v>
      </c>
      <c r="D36" s="32" t="s">
        <v>194</v>
      </c>
      <c r="E36" s="37" t="s">
        <v>195</v>
      </c>
      <c r="F36" s="33">
        <v>4000000</v>
      </c>
      <c r="G36" s="33">
        <v>4000000</v>
      </c>
      <c r="H36" s="35"/>
      <c r="I36" s="33">
        <v>0</v>
      </c>
      <c r="J36" s="10"/>
      <c r="K36" s="10"/>
      <c r="L36" s="10" t="s">
        <v>2905</v>
      </c>
      <c r="M36" s="10" t="s">
        <v>15</v>
      </c>
      <c r="N36" s="10" t="s">
        <v>891</v>
      </c>
      <c r="O36" s="10" t="s">
        <v>892</v>
      </c>
    </row>
    <row r="37" spans="1:15" ht="116" x14ac:dyDescent="0.35">
      <c r="A37" s="31" t="s">
        <v>196</v>
      </c>
      <c r="B37" s="31" t="s">
        <v>108</v>
      </c>
      <c r="C37" s="31" t="s">
        <v>109</v>
      </c>
      <c r="D37" s="32" t="s">
        <v>197</v>
      </c>
      <c r="E37" s="37" t="s">
        <v>198</v>
      </c>
      <c r="F37" s="33">
        <v>2500000</v>
      </c>
      <c r="G37" s="33">
        <v>2500000</v>
      </c>
      <c r="H37" s="35"/>
      <c r="I37" s="33">
        <v>0</v>
      </c>
      <c r="J37" s="10"/>
      <c r="K37" s="10"/>
      <c r="L37" s="10" t="s">
        <v>2905</v>
      </c>
      <c r="M37" s="10" t="s">
        <v>15</v>
      </c>
      <c r="N37" s="10" t="s">
        <v>16</v>
      </c>
      <c r="O37" s="10" t="s">
        <v>892</v>
      </c>
    </row>
    <row r="38" spans="1:15" ht="87" x14ac:dyDescent="0.35">
      <c r="A38" s="31" t="s">
        <v>199</v>
      </c>
      <c r="B38" s="31" t="s">
        <v>108</v>
      </c>
      <c r="C38" s="31" t="s">
        <v>109</v>
      </c>
      <c r="D38" s="32" t="s">
        <v>200</v>
      </c>
      <c r="E38" s="37" t="s">
        <v>201</v>
      </c>
      <c r="F38" s="33">
        <v>1500000</v>
      </c>
      <c r="G38" s="33">
        <v>1500000</v>
      </c>
      <c r="H38" s="35"/>
      <c r="I38" s="33">
        <v>0</v>
      </c>
      <c r="J38" s="10"/>
      <c r="K38" s="10"/>
      <c r="L38" s="10" t="s">
        <v>891</v>
      </c>
      <c r="M38" s="10" t="s">
        <v>14</v>
      </c>
      <c r="N38" s="10" t="s">
        <v>891</v>
      </c>
      <c r="O38" s="10" t="s">
        <v>22</v>
      </c>
    </row>
    <row r="39" spans="1:15" ht="72.5" x14ac:dyDescent="0.35">
      <c r="A39" s="31" t="s">
        <v>202</v>
      </c>
      <c r="B39" s="31" t="s">
        <v>108</v>
      </c>
      <c r="C39" s="31" t="s">
        <v>109</v>
      </c>
      <c r="D39" s="32" t="s">
        <v>203</v>
      </c>
      <c r="E39" s="37" t="s">
        <v>204</v>
      </c>
      <c r="F39" s="33">
        <v>3200000</v>
      </c>
      <c r="G39" s="33">
        <v>3200000</v>
      </c>
      <c r="H39" s="35"/>
      <c r="I39" s="33">
        <v>0</v>
      </c>
      <c r="J39" s="10"/>
      <c r="K39" s="10"/>
      <c r="L39" s="10" t="s">
        <v>2905</v>
      </c>
      <c r="M39" s="10" t="s">
        <v>15</v>
      </c>
      <c r="N39" s="10" t="s">
        <v>16</v>
      </c>
      <c r="O39" s="10" t="s">
        <v>892</v>
      </c>
    </row>
    <row r="40" spans="1:15" ht="43.5" x14ac:dyDescent="0.35">
      <c r="A40" s="31" t="s">
        <v>205</v>
      </c>
      <c r="B40" s="31" t="s">
        <v>108</v>
      </c>
      <c r="C40" s="31" t="s">
        <v>109</v>
      </c>
      <c r="D40" s="32" t="s">
        <v>206</v>
      </c>
      <c r="E40" s="37" t="s">
        <v>207</v>
      </c>
      <c r="F40" s="33">
        <v>2500000</v>
      </c>
      <c r="G40" s="33">
        <v>2500000</v>
      </c>
      <c r="H40" s="35"/>
      <c r="I40" s="33">
        <v>0</v>
      </c>
      <c r="J40" s="10"/>
      <c r="K40" s="10"/>
      <c r="L40" s="10" t="s">
        <v>891</v>
      </c>
      <c r="M40" s="10" t="s">
        <v>15</v>
      </c>
      <c r="N40" s="10" t="s">
        <v>16</v>
      </c>
      <c r="O40" s="10" t="s">
        <v>882</v>
      </c>
    </row>
    <row r="41" spans="1:15" ht="43.5" x14ac:dyDescent="0.35">
      <c r="A41" s="31" t="s">
        <v>199</v>
      </c>
      <c r="B41" s="31" t="s">
        <v>108</v>
      </c>
      <c r="C41" s="31" t="s">
        <v>109</v>
      </c>
      <c r="D41" s="32" t="s">
        <v>208</v>
      </c>
      <c r="E41" s="37" t="s">
        <v>209</v>
      </c>
      <c r="F41" s="33">
        <v>1650000</v>
      </c>
      <c r="G41" s="33">
        <v>700000</v>
      </c>
      <c r="H41" s="35"/>
      <c r="I41" s="33">
        <v>950000</v>
      </c>
      <c r="J41" s="10"/>
      <c r="K41" s="10"/>
      <c r="L41" s="10" t="s">
        <v>16</v>
      </c>
      <c r="M41" s="10" t="s">
        <v>892</v>
      </c>
      <c r="N41" s="10" t="s">
        <v>882</v>
      </c>
      <c r="O41" s="10" t="s">
        <v>927</v>
      </c>
    </row>
    <row r="42" spans="1:15" ht="29" x14ac:dyDescent="0.35">
      <c r="A42" s="31" t="s">
        <v>210</v>
      </c>
      <c r="B42" s="31" t="s">
        <v>108</v>
      </c>
      <c r="C42" s="31" t="s">
        <v>109</v>
      </c>
      <c r="D42" s="32" t="s">
        <v>211</v>
      </c>
      <c r="E42" s="37" t="s">
        <v>212</v>
      </c>
      <c r="F42" s="33">
        <v>273150.69</v>
      </c>
      <c r="G42" s="33">
        <v>273150.69</v>
      </c>
      <c r="H42" s="35"/>
      <c r="I42" s="33">
        <v>0</v>
      </c>
      <c r="J42" s="10"/>
      <c r="K42" s="10"/>
      <c r="L42" s="10" t="s">
        <v>16</v>
      </c>
      <c r="M42" s="10" t="s">
        <v>892</v>
      </c>
      <c r="N42" s="10" t="s">
        <v>882</v>
      </c>
      <c r="O42" s="10" t="s">
        <v>19</v>
      </c>
    </row>
    <row r="43" spans="1:15" ht="29" x14ac:dyDescent="0.35">
      <c r="A43" s="31" t="s">
        <v>213</v>
      </c>
      <c r="B43" s="31" t="s">
        <v>108</v>
      </c>
      <c r="C43" s="31" t="s">
        <v>109</v>
      </c>
      <c r="D43" s="32" t="s">
        <v>214</v>
      </c>
      <c r="E43" s="37" t="s">
        <v>215</v>
      </c>
      <c r="F43" s="33">
        <v>760000</v>
      </c>
      <c r="G43" s="33">
        <v>700000</v>
      </c>
      <c r="H43" s="35"/>
      <c r="I43" s="33">
        <v>60000</v>
      </c>
      <c r="J43" s="10"/>
      <c r="K43" s="10"/>
      <c r="L43" s="10" t="s">
        <v>16</v>
      </c>
      <c r="M43" s="10" t="s">
        <v>892</v>
      </c>
      <c r="N43" s="10" t="s">
        <v>882</v>
      </c>
      <c r="O43" s="10" t="s">
        <v>19</v>
      </c>
    </row>
    <row r="44" spans="1:15" ht="43.5" x14ac:dyDescent="0.35">
      <c r="A44" s="31" t="s">
        <v>216</v>
      </c>
      <c r="B44" s="31" t="s">
        <v>108</v>
      </c>
      <c r="C44" s="31" t="s">
        <v>109</v>
      </c>
      <c r="D44" s="32" t="s">
        <v>217</v>
      </c>
      <c r="E44" s="37" t="s">
        <v>218</v>
      </c>
      <c r="F44" s="33">
        <v>685000</v>
      </c>
      <c r="G44" s="33">
        <v>685000</v>
      </c>
      <c r="H44" s="35"/>
      <c r="I44" s="33">
        <v>0</v>
      </c>
      <c r="J44" s="10"/>
      <c r="K44" s="10"/>
      <c r="L44" s="10" t="s">
        <v>16</v>
      </c>
      <c r="M44" s="10" t="s">
        <v>892</v>
      </c>
      <c r="N44" s="10" t="s">
        <v>882</v>
      </c>
      <c r="O44" s="10" t="s">
        <v>19</v>
      </c>
    </row>
    <row r="45" spans="1:15" ht="43.5" x14ac:dyDescent="0.35">
      <c r="A45" s="31" t="s">
        <v>219</v>
      </c>
      <c r="B45" s="31" t="s">
        <v>108</v>
      </c>
      <c r="C45" s="31" t="s">
        <v>109</v>
      </c>
      <c r="D45" s="32" t="s">
        <v>220</v>
      </c>
      <c r="E45" s="37" t="s">
        <v>221</v>
      </c>
      <c r="F45" s="33">
        <v>669940</v>
      </c>
      <c r="G45" s="33">
        <v>669940</v>
      </c>
      <c r="H45" s="35"/>
      <c r="I45" s="33">
        <v>0</v>
      </c>
      <c r="J45" s="10"/>
      <c r="K45" s="10"/>
      <c r="L45" s="10" t="s">
        <v>16</v>
      </c>
      <c r="M45" s="10" t="s">
        <v>892</v>
      </c>
      <c r="N45" s="10" t="s">
        <v>882</v>
      </c>
      <c r="O45" s="10" t="s">
        <v>19</v>
      </c>
    </row>
    <row r="46" spans="1:15" ht="29" x14ac:dyDescent="0.35">
      <c r="A46" s="31" t="s">
        <v>222</v>
      </c>
      <c r="B46" s="31" t="s">
        <v>108</v>
      </c>
      <c r="C46" s="31" t="s">
        <v>109</v>
      </c>
      <c r="D46" s="32" t="s">
        <v>223</v>
      </c>
      <c r="E46" s="37" t="s">
        <v>224</v>
      </c>
      <c r="F46" s="33">
        <v>840000</v>
      </c>
      <c r="G46" s="33">
        <v>700000</v>
      </c>
      <c r="H46" s="35"/>
      <c r="I46" s="33">
        <v>140000</v>
      </c>
      <c r="J46" s="10"/>
      <c r="K46" s="10"/>
      <c r="L46" s="10" t="s">
        <v>16</v>
      </c>
      <c r="M46" s="10" t="s">
        <v>892</v>
      </c>
      <c r="N46" s="10" t="s">
        <v>882</v>
      </c>
      <c r="O46" s="10" t="s">
        <v>927</v>
      </c>
    </row>
    <row r="47" spans="1:15" ht="29" x14ac:dyDescent="0.35">
      <c r="A47" s="31" t="s">
        <v>225</v>
      </c>
      <c r="B47" s="31" t="s">
        <v>108</v>
      </c>
      <c r="C47" s="31" t="s">
        <v>109</v>
      </c>
      <c r="D47" s="32" t="s">
        <v>226</v>
      </c>
      <c r="E47" s="37" t="s">
        <v>227</v>
      </c>
      <c r="F47" s="33">
        <v>194208.25</v>
      </c>
      <c r="G47" s="33">
        <v>155366.6</v>
      </c>
      <c r="H47" s="35"/>
      <c r="I47" s="33">
        <v>38841.65</v>
      </c>
      <c r="J47" s="10"/>
      <c r="K47" s="10"/>
      <c r="L47" s="10" t="s">
        <v>16</v>
      </c>
      <c r="M47" s="10" t="s">
        <v>22</v>
      </c>
      <c r="N47" s="10" t="s">
        <v>892</v>
      </c>
      <c r="O47" s="10" t="s">
        <v>892</v>
      </c>
    </row>
    <row r="48" spans="1:15" ht="43.5" x14ac:dyDescent="0.35">
      <c r="A48" s="31" t="s">
        <v>228</v>
      </c>
      <c r="B48" s="31" t="s">
        <v>108</v>
      </c>
      <c r="C48" s="31" t="s">
        <v>109</v>
      </c>
      <c r="D48" s="32" t="s">
        <v>229</v>
      </c>
      <c r="E48" s="37" t="s">
        <v>230</v>
      </c>
      <c r="F48" s="33">
        <v>769989.57</v>
      </c>
      <c r="G48" s="33">
        <v>699989.57</v>
      </c>
      <c r="H48" s="35"/>
      <c r="I48" s="33">
        <v>70000</v>
      </c>
      <c r="J48" s="10"/>
      <c r="K48" s="10"/>
      <c r="L48" s="10" t="s">
        <v>16</v>
      </c>
      <c r="M48" s="10" t="s">
        <v>892</v>
      </c>
      <c r="N48" s="10" t="s">
        <v>882</v>
      </c>
      <c r="O48" s="10" t="s">
        <v>19</v>
      </c>
    </row>
    <row r="49" spans="1:15" ht="43.5" x14ac:dyDescent="0.35">
      <c r="A49" s="31" t="s">
        <v>231</v>
      </c>
      <c r="B49" s="31" t="s">
        <v>108</v>
      </c>
      <c r="C49" s="31" t="s">
        <v>109</v>
      </c>
      <c r="D49" s="32" t="s">
        <v>232</v>
      </c>
      <c r="E49" s="37" t="s">
        <v>233</v>
      </c>
      <c r="F49" s="33">
        <v>1000000</v>
      </c>
      <c r="G49" s="33">
        <v>700000</v>
      </c>
      <c r="H49" s="35"/>
      <c r="I49" s="33">
        <v>300000</v>
      </c>
      <c r="J49" s="10"/>
      <c r="K49" s="10"/>
      <c r="L49" s="10" t="s">
        <v>16</v>
      </c>
      <c r="M49" s="10" t="s">
        <v>892</v>
      </c>
      <c r="N49" s="10" t="s">
        <v>882</v>
      </c>
      <c r="O49" s="10" t="s">
        <v>927</v>
      </c>
    </row>
    <row r="50" spans="1:15" ht="29" x14ac:dyDescent="0.35">
      <c r="A50" s="31" t="s">
        <v>234</v>
      </c>
      <c r="B50" s="31" t="s">
        <v>108</v>
      </c>
      <c r="C50" s="31" t="s">
        <v>109</v>
      </c>
      <c r="D50" s="32" t="s">
        <v>235</v>
      </c>
      <c r="E50" s="37" t="s">
        <v>236</v>
      </c>
      <c r="F50" s="33">
        <v>699749.21</v>
      </c>
      <c r="G50" s="33">
        <v>629774</v>
      </c>
      <c r="H50" s="35"/>
      <c r="I50" s="33">
        <v>69975.210000000006</v>
      </c>
      <c r="J50" s="10"/>
      <c r="K50" s="10"/>
      <c r="L50" s="10" t="s">
        <v>16</v>
      </c>
      <c r="M50" s="10" t="s">
        <v>892</v>
      </c>
      <c r="N50" s="10" t="s">
        <v>892</v>
      </c>
      <c r="O50" s="10" t="s">
        <v>19</v>
      </c>
    </row>
    <row r="51" spans="1:15" ht="29" x14ac:dyDescent="0.35">
      <c r="A51" s="31" t="s">
        <v>237</v>
      </c>
      <c r="B51" s="31" t="s">
        <v>108</v>
      </c>
      <c r="C51" s="31" t="s">
        <v>109</v>
      </c>
      <c r="D51" s="32" t="s">
        <v>238</v>
      </c>
      <c r="E51" s="37" t="s">
        <v>239</v>
      </c>
      <c r="F51" s="33">
        <v>805000</v>
      </c>
      <c r="G51" s="33">
        <v>700000</v>
      </c>
      <c r="H51" s="35"/>
      <c r="I51" s="33">
        <v>105000</v>
      </c>
      <c r="J51" s="10"/>
      <c r="K51" s="10"/>
      <c r="L51" s="10" t="s">
        <v>16</v>
      </c>
      <c r="M51" s="10" t="s">
        <v>892</v>
      </c>
      <c r="N51" s="10" t="s">
        <v>882</v>
      </c>
      <c r="O51" s="10" t="s">
        <v>927</v>
      </c>
    </row>
    <row r="52" spans="1:15" ht="29" x14ac:dyDescent="0.35">
      <c r="A52" s="31" t="s">
        <v>240</v>
      </c>
      <c r="B52" s="31" t="s">
        <v>108</v>
      </c>
      <c r="C52" s="31" t="s">
        <v>109</v>
      </c>
      <c r="D52" s="32" t="s">
        <v>241</v>
      </c>
      <c r="E52" s="37" t="s">
        <v>242</v>
      </c>
      <c r="F52" s="33">
        <v>700000</v>
      </c>
      <c r="G52" s="33">
        <v>623000</v>
      </c>
      <c r="H52" s="35"/>
      <c r="I52" s="33">
        <v>77000</v>
      </c>
      <c r="J52" s="10"/>
      <c r="K52" s="10"/>
      <c r="L52" s="10" t="s">
        <v>16</v>
      </c>
      <c r="M52" s="10" t="s">
        <v>892</v>
      </c>
      <c r="N52" s="10" t="s">
        <v>892</v>
      </c>
      <c r="O52" s="10" t="s">
        <v>19</v>
      </c>
    </row>
    <row r="53" spans="1:15" ht="29" x14ac:dyDescent="0.35">
      <c r="A53" s="31" t="s">
        <v>243</v>
      </c>
      <c r="B53" s="31" t="s">
        <v>108</v>
      </c>
      <c r="C53" s="31" t="s">
        <v>109</v>
      </c>
      <c r="D53" s="32" t="s">
        <v>244</v>
      </c>
      <c r="E53" s="37" t="s">
        <v>245</v>
      </c>
      <c r="F53" s="33">
        <v>930000</v>
      </c>
      <c r="G53" s="33">
        <v>700000</v>
      </c>
      <c r="H53" s="35"/>
      <c r="I53" s="33">
        <v>230000</v>
      </c>
      <c r="J53" s="10"/>
      <c r="K53" s="10"/>
      <c r="L53" s="10" t="s">
        <v>16</v>
      </c>
      <c r="M53" s="10" t="s">
        <v>892</v>
      </c>
      <c r="N53" s="10" t="s">
        <v>882</v>
      </c>
      <c r="O53" s="10" t="s">
        <v>927</v>
      </c>
    </row>
    <row r="54" spans="1:15" ht="29" x14ac:dyDescent="0.35">
      <c r="A54" s="31" t="s">
        <v>246</v>
      </c>
      <c r="B54" s="31" t="s">
        <v>108</v>
      </c>
      <c r="C54" s="31" t="s">
        <v>109</v>
      </c>
      <c r="D54" s="32" t="s">
        <v>247</v>
      </c>
      <c r="E54" s="37" t="s">
        <v>248</v>
      </c>
      <c r="F54" s="33">
        <v>999954.96</v>
      </c>
      <c r="G54" s="33">
        <v>700000</v>
      </c>
      <c r="H54" s="35"/>
      <c r="I54" s="33">
        <v>299954.96000000002</v>
      </c>
      <c r="J54" s="10"/>
      <c r="K54" s="10"/>
      <c r="L54" s="10" t="s">
        <v>16</v>
      </c>
      <c r="M54" s="10" t="s">
        <v>892</v>
      </c>
      <c r="N54" s="10" t="s">
        <v>882</v>
      </c>
      <c r="O54" s="10" t="s">
        <v>927</v>
      </c>
    </row>
    <row r="55" spans="1:15" ht="29" x14ac:dyDescent="0.35">
      <c r="A55" s="31" t="s">
        <v>249</v>
      </c>
      <c r="B55" s="31" t="s">
        <v>108</v>
      </c>
      <c r="C55" s="31" t="s">
        <v>109</v>
      </c>
      <c r="D55" s="32" t="s">
        <v>250</v>
      </c>
      <c r="E55" s="37" t="s">
        <v>251</v>
      </c>
      <c r="F55" s="33">
        <v>500000</v>
      </c>
      <c r="G55" s="33">
        <v>425000</v>
      </c>
      <c r="H55" s="35"/>
      <c r="I55" s="33">
        <v>75000</v>
      </c>
      <c r="J55" s="10"/>
      <c r="K55" s="10"/>
      <c r="L55" s="10" t="s">
        <v>16</v>
      </c>
      <c r="M55" s="10" t="s">
        <v>22</v>
      </c>
      <c r="N55" s="10" t="s">
        <v>22</v>
      </c>
      <c r="O55" s="10" t="s">
        <v>882</v>
      </c>
    </row>
    <row r="56" spans="1:15" ht="29" x14ac:dyDescent="0.35">
      <c r="A56" s="31" t="s">
        <v>252</v>
      </c>
      <c r="B56" s="31" t="s">
        <v>108</v>
      </c>
      <c r="C56" s="31" t="s">
        <v>109</v>
      </c>
      <c r="D56" s="32" t="s">
        <v>253</v>
      </c>
      <c r="E56" s="37" t="s">
        <v>254</v>
      </c>
      <c r="F56" s="33">
        <v>704000</v>
      </c>
      <c r="G56" s="33">
        <v>460320.54</v>
      </c>
      <c r="H56" s="35"/>
      <c r="I56" s="33">
        <v>243679.46</v>
      </c>
      <c r="J56" s="10"/>
      <c r="K56" s="10"/>
      <c r="L56" s="10" t="s">
        <v>16</v>
      </c>
      <c r="M56" s="10" t="s">
        <v>892</v>
      </c>
      <c r="N56" s="10" t="s">
        <v>882</v>
      </c>
      <c r="O56" s="10" t="s">
        <v>19</v>
      </c>
    </row>
    <row r="57" spans="1:15" ht="29" x14ac:dyDescent="0.35">
      <c r="A57" s="31" t="s">
        <v>255</v>
      </c>
      <c r="B57" s="31" t="s">
        <v>108</v>
      </c>
      <c r="C57" s="31" t="s">
        <v>109</v>
      </c>
      <c r="D57" s="32" t="s">
        <v>256</v>
      </c>
      <c r="E57" s="37" t="s">
        <v>257</v>
      </c>
      <c r="F57" s="33">
        <v>769733.24</v>
      </c>
      <c r="G57" s="33">
        <v>689733.24</v>
      </c>
      <c r="H57" s="35"/>
      <c r="I57" s="33">
        <v>80000</v>
      </c>
      <c r="J57" s="10"/>
      <c r="K57" s="10"/>
      <c r="L57" s="10" t="s">
        <v>16</v>
      </c>
      <c r="M57" s="10" t="s">
        <v>892</v>
      </c>
      <c r="N57" s="10" t="s">
        <v>882</v>
      </c>
      <c r="O57" s="10" t="s">
        <v>19</v>
      </c>
    </row>
    <row r="58" spans="1:15" ht="43.5" x14ac:dyDescent="0.35">
      <c r="A58" s="31" t="s">
        <v>258</v>
      </c>
      <c r="B58" s="31" t="s">
        <v>108</v>
      </c>
      <c r="C58" s="31" t="s">
        <v>109</v>
      </c>
      <c r="D58" s="32" t="s">
        <v>259</v>
      </c>
      <c r="E58" s="37" t="s">
        <v>260</v>
      </c>
      <c r="F58" s="33">
        <v>898000</v>
      </c>
      <c r="G58" s="33">
        <v>700000</v>
      </c>
      <c r="H58" s="35"/>
      <c r="I58" s="33">
        <v>198000</v>
      </c>
      <c r="J58" s="10"/>
      <c r="K58" s="10"/>
      <c r="L58" s="10" t="s">
        <v>16</v>
      </c>
      <c r="M58" s="10" t="s">
        <v>892</v>
      </c>
      <c r="N58" s="10" t="s">
        <v>882</v>
      </c>
      <c r="O58" s="10" t="s">
        <v>927</v>
      </c>
    </row>
    <row r="59" spans="1:15" ht="29" x14ac:dyDescent="0.35">
      <c r="A59" s="31" t="s">
        <v>261</v>
      </c>
      <c r="B59" s="31" t="s">
        <v>108</v>
      </c>
      <c r="C59" s="31" t="s">
        <v>109</v>
      </c>
      <c r="D59" s="32" t="s">
        <v>262</v>
      </c>
      <c r="E59" s="37" t="s">
        <v>263</v>
      </c>
      <c r="F59" s="33">
        <v>778000</v>
      </c>
      <c r="G59" s="33">
        <v>700000</v>
      </c>
      <c r="H59" s="35"/>
      <c r="I59" s="33">
        <v>78000</v>
      </c>
      <c r="J59" s="10"/>
      <c r="K59" s="10"/>
      <c r="L59" s="10" t="s">
        <v>16</v>
      </c>
      <c r="M59" s="10" t="s">
        <v>892</v>
      </c>
      <c r="N59" s="10" t="s">
        <v>882</v>
      </c>
      <c r="O59" s="10" t="s">
        <v>19</v>
      </c>
    </row>
    <row r="60" spans="1:15" ht="29" x14ac:dyDescent="0.35">
      <c r="A60" s="31" t="s">
        <v>264</v>
      </c>
      <c r="B60" s="31" t="s">
        <v>108</v>
      </c>
      <c r="C60" s="31" t="s">
        <v>109</v>
      </c>
      <c r="D60" s="32" t="s">
        <v>265</v>
      </c>
      <c r="E60" s="37" t="s">
        <v>266</v>
      </c>
      <c r="F60" s="33">
        <v>741796.3</v>
      </c>
      <c r="G60" s="33">
        <v>620000</v>
      </c>
      <c r="H60" s="35"/>
      <c r="I60" s="33">
        <v>121796.3</v>
      </c>
      <c r="J60" s="10"/>
      <c r="K60" s="10"/>
      <c r="L60" s="10" t="s">
        <v>16</v>
      </c>
      <c r="M60" s="10" t="s">
        <v>892</v>
      </c>
      <c r="N60" s="10" t="s">
        <v>882</v>
      </c>
      <c r="O60" s="10" t="s">
        <v>19</v>
      </c>
    </row>
    <row r="61" spans="1:15" ht="29" x14ac:dyDescent="0.35">
      <c r="A61" s="31" t="s">
        <v>267</v>
      </c>
      <c r="B61" s="31" t="s">
        <v>108</v>
      </c>
      <c r="C61" s="31" t="s">
        <v>109</v>
      </c>
      <c r="D61" s="32" t="s">
        <v>268</v>
      </c>
      <c r="E61" s="37" t="s">
        <v>269</v>
      </c>
      <c r="F61" s="33">
        <v>547350.94999999995</v>
      </c>
      <c r="G61" s="33">
        <v>492615.85</v>
      </c>
      <c r="H61" s="35"/>
      <c r="I61" s="33">
        <v>54735.1</v>
      </c>
      <c r="J61" s="10"/>
      <c r="K61" s="10"/>
      <c r="L61" s="10" t="s">
        <v>16</v>
      </c>
      <c r="M61" s="10" t="s">
        <v>892</v>
      </c>
      <c r="N61" s="10" t="s">
        <v>892</v>
      </c>
      <c r="O61" s="10" t="s">
        <v>882</v>
      </c>
    </row>
    <row r="62" spans="1:15" ht="29" x14ac:dyDescent="0.35">
      <c r="A62" s="31" t="s">
        <v>270</v>
      </c>
      <c r="B62" s="31" t="s">
        <v>108</v>
      </c>
      <c r="C62" s="31" t="s">
        <v>109</v>
      </c>
      <c r="D62" s="32" t="s">
        <v>271</v>
      </c>
      <c r="E62" s="37" t="s">
        <v>272</v>
      </c>
      <c r="F62" s="33">
        <v>1499790</v>
      </c>
      <c r="G62" s="33">
        <v>700000</v>
      </c>
      <c r="H62" s="35"/>
      <c r="I62" s="33">
        <v>799790</v>
      </c>
      <c r="J62" s="10"/>
      <c r="K62" s="10"/>
      <c r="L62" s="10" t="s">
        <v>16</v>
      </c>
      <c r="M62" s="10" t="s">
        <v>892</v>
      </c>
      <c r="N62" s="10" t="s">
        <v>22</v>
      </c>
      <c r="O62" s="10" t="s">
        <v>927</v>
      </c>
    </row>
    <row r="63" spans="1:15" ht="43.5" x14ac:dyDescent="0.35">
      <c r="A63" s="31" t="s">
        <v>273</v>
      </c>
      <c r="B63" s="31" t="s">
        <v>108</v>
      </c>
      <c r="C63" s="31" t="s">
        <v>109</v>
      </c>
      <c r="D63" s="32" t="s">
        <v>274</v>
      </c>
      <c r="E63" s="37" t="s">
        <v>275</v>
      </c>
      <c r="F63" s="33">
        <v>1310000</v>
      </c>
      <c r="G63" s="33">
        <v>700000</v>
      </c>
      <c r="H63" s="35"/>
      <c r="I63" s="33">
        <v>610000</v>
      </c>
      <c r="J63" s="10"/>
      <c r="K63" s="10"/>
      <c r="L63" s="10" t="s">
        <v>16</v>
      </c>
      <c r="M63" s="10" t="s">
        <v>892</v>
      </c>
      <c r="N63" s="10" t="s">
        <v>22</v>
      </c>
      <c r="O63" s="10" t="s">
        <v>927</v>
      </c>
    </row>
    <row r="64" spans="1:15" ht="29" x14ac:dyDescent="0.35">
      <c r="A64" s="31" t="s">
        <v>276</v>
      </c>
      <c r="B64" s="31" t="s">
        <v>108</v>
      </c>
      <c r="C64" s="31" t="s">
        <v>109</v>
      </c>
      <c r="D64" s="32" t="s">
        <v>277</v>
      </c>
      <c r="E64" s="37" t="s">
        <v>278</v>
      </c>
      <c r="F64" s="33">
        <v>625261.25</v>
      </c>
      <c r="G64" s="33">
        <v>531472.1</v>
      </c>
      <c r="H64" s="35"/>
      <c r="I64" s="33">
        <v>93789.15</v>
      </c>
      <c r="J64" s="10"/>
      <c r="K64" s="10"/>
      <c r="L64" s="10" t="s">
        <v>16</v>
      </c>
      <c r="M64" s="10" t="s">
        <v>892</v>
      </c>
      <c r="N64" s="10" t="s">
        <v>892</v>
      </c>
      <c r="O64" s="10" t="s">
        <v>882</v>
      </c>
    </row>
    <row r="65" spans="1:15" ht="29" x14ac:dyDescent="0.35">
      <c r="A65" s="31" t="s">
        <v>279</v>
      </c>
      <c r="B65" s="31" t="s">
        <v>108</v>
      </c>
      <c r="C65" s="31" t="s">
        <v>109</v>
      </c>
      <c r="D65" s="32" t="s">
        <v>280</v>
      </c>
      <c r="E65" s="37" t="s">
        <v>281</v>
      </c>
      <c r="F65" s="33">
        <v>700000</v>
      </c>
      <c r="G65" s="33">
        <v>590000</v>
      </c>
      <c r="H65" s="35"/>
      <c r="I65" s="33">
        <v>110000</v>
      </c>
      <c r="J65" s="10"/>
      <c r="K65" s="10"/>
      <c r="L65" s="10" t="s">
        <v>16</v>
      </c>
      <c r="M65" s="10" t="s">
        <v>892</v>
      </c>
      <c r="N65" s="10" t="s">
        <v>892</v>
      </c>
      <c r="O65" s="10" t="s">
        <v>19</v>
      </c>
    </row>
    <row r="66" spans="1:15" ht="43.5" x14ac:dyDescent="0.35">
      <c r="A66" s="31" t="s">
        <v>282</v>
      </c>
      <c r="B66" s="31" t="s">
        <v>108</v>
      </c>
      <c r="C66" s="31" t="s">
        <v>109</v>
      </c>
      <c r="D66" s="32" t="s">
        <v>283</v>
      </c>
      <c r="E66" s="37" t="s">
        <v>284</v>
      </c>
      <c r="F66" s="33">
        <v>310000</v>
      </c>
      <c r="G66" s="33">
        <v>279000</v>
      </c>
      <c r="H66" s="35"/>
      <c r="I66" s="33">
        <v>31000</v>
      </c>
      <c r="J66" s="10"/>
      <c r="K66" s="10"/>
      <c r="L66" s="10" t="s">
        <v>16</v>
      </c>
      <c r="M66" s="10" t="s">
        <v>22</v>
      </c>
      <c r="N66" s="10" t="s">
        <v>892</v>
      </c>
      <c r="O66" s="10" t="s">
        <v>882</v>
      </c>
    </row>
    <row r="67" spans="1:15" ht="29" x14ac:dyDescent="0.35">
      <c r="A67" s="31" t="s">
        <v>285</v>
      </c>
      <c r="B67" s="31" t="s">
        <v>108</v>
      </c>
      <c r="C67" s="31" t="s">
        <v>109</v>
      </c>
      <c r="D67" s="32" t="s">
        <v>286</v>
      </c>
      <c r="E67" s="37" t="s">
        <v>287</v>
      </c>
      <c r="F67" s="33">
        <v>598921.03</v>
      </c>
      <c r="G67" s="33">
        <v>413921.03</v>
      </c>
      <c r="H67" s="35"/>
      <c r="I67" s="33">
        <v>185000</v>
      </c>
      <c r="J67" s="10"/>
      <c r="K67" s="10"/>
      <c r="L67" s="10" t="s">
        <v>16</v>
      </c>
      <c r="M67" s="10" t="s">
        <v>892</v>
      </c>
      <c r="N67" s="10" t="s">
        <v>892</v>
      </c>
      <c r="O67" s="10" t="s">
        <v>882</v>
      </c>
    </row>
    <row r="68" spans="1:15" ht="29" x14ac:dyDescent="0.35">
      <c r="A68" s="31" t="s">
        <v>288</v>
      </c>
      <c r="B68" s="31" t="s">
        <v>108</v>
      </c>
      <c r="C68" s="31" t="s">
        <v>109</v>
      </c>
      <c r="D68" s="32" t="s">
        <v>289</v>
      </c>
      <c r="E68" s="37" t="s">
        <v>290</v>
      </c>
      <c r="F68" s="33">
        <v>849511.6</v>
      </c>
      <c r="G68" s="33">
        <v>699511.6</v>
      </c>
      <c r="H68" s="35"/>
      <c r="I68" s="33">
        <v>150000</v>
      </c>
      <c r="J68" s="10"/>
      <c r="K68" s="10"/>
      <c r="L68" s="10" t="s">
        <v>16</v>
      </c>
      <c r="M68" s="10" t="s">
        <v>892</v>
      </c>
      <c r="N68" s="10" t="s">
        <v>882</v>
      </c>
      <c r="O68" s="10" t="s">
        <v>927</v>
      </c>
    </row>
    <row r="69" spans="1:15" ht="29" x14ac:dyDescent="0.35">
      <c r="A69" s="31" t="s">
        <v>291</v>
      </c>
      <c r="B69" s="31" t="s">
        <v>108</v>
      </c>
      <c r="C69" s="31" t="s">
        <v>109</v>
      </c>
      <c r="D69" s="32" t="s">
        <v>292</v>
      </c>
      <c r="E69" s="37" t="s">
        <v>293</v>
      </c>
      <c r="F69" s="33">
        <v>860000</v>
      </c>
      <c r="G69" s="33">
        <v>660000</v>
      </c>
      <c r="H69" s="35"/>
      <c r="I69" s="33">
        <v>200000</v>
      </c>
      <c r="J69" s="10"/>
      <c r="K69" s="10"/>
      <c r="L69" s="10" t="s">
        <v>16</v>
      </c>
      <c r="M69" s="10" t="s">
        <v>892</v>
      </c>
      <c r="N69" s="10" t="s">
        <v>882</v>
      </c>
      <c r="O69" s="10" t="s">
        <v>927</v>
      </c>
    </row>
    <row r="70" spans="1:15" ht="43.5" x14ac:dyDescent="0.35">
      <c r="A70" s="31" t="s">
        <v>294</v>
      </c>
      <c r="B70" s="31" t="s">
        <v>108</v>
      </c>
      <c r="C70" s="31" t="s">
        <v>109</v>
      </c>
      <c r="D70" s="32" t="s">
        <v>295</v>
      </c>
      <c r="E70" s="37" t="s">
        <v>296</v>
      </c>
      <c r="F70" s="33">
        <v>742694.45</v>
      </c>
      <c r="G70" s="33">
        <v>675176.77</v>
      </c>
      <c r="H70" s="35"/>
      <c r="I70" s="33">
        <v>67517.679999999993</v>
      </c>
      <c r="J70" s="10"/>
      <c r="K70" s="10"/>
      <c r="L70" s="10" t="s">
        <v>16</v>
      </c>
      <c r="M70" s="10" t="s">
        <v>892</v>
      </c>
      <c r="N70" s="10" t="s">
        <v>882</v>
      </c>
      <c r="O70" s="10" t="s">
        <v>19</v>
      </c>
    </row>
    <row r="71" spans="1:15" ht="29" x14ac:dyDescent="0.35">
      <c r="A71" s="31" t="s">
        <v>297</v>
      </c>
      <c r="B71" s="31" t="s">
        <v>108</v>
      </c>
      <c r="C71" s="31" t="s">
        <v>109</v>
      </c>
      <c r="D71" s="32" t="s">
        <v>298</v>
      </c>
      <c r="E71" s="37" t="s">
        <v>299</v>
      </c>
      <c r="F71" s="33">
        <v>700000</v>
      </c>
      <c r="G71" s="33">
        <v>595000</v>
      </c>
      <c r="H71" s="35"/>
      <c r="I71" s="33">
        <v>105000</v>
      </c>
      <c r="J71" s="10"/>
      <c r="K71" s="10"/>
      <c r="L71" s="10" t="s">
        <v>16</v>
      </c>
      <c r="M71" s="10" t="s">
        <v>892</v>
      </c>
      <c r="N71" s="10" t="s">
        <v>892</v>
      </c>
      <c r="O71" s="10" t="s">
        <v>19</v>
      </c>
    </row>
    <row r="72" spans="1:15" ht="29" x14ac:dyDescent="0.35">
      <c r="A72" s="31" t="s">
        <v>300</v>
      </c>
      <c r="B72" s="31" t="s">
        <v>108</v>
      </c>
      <c r="C72" s="31" t="s">
        <v>109</v>
      </c>
      <c r="D72" s="32" t="s">
        <v>301</v>
      </c>
      <c r="E72" s="37" t="s">
        <v>302</v>
      </c>
      <c r="F72" s="33">
        <v>95345.69</v>
      </c>
      <c r="G72" s="33">
        <v>81043.69</v>
      </c>
      <c r="H72" s="35"/>
      <c r="I72" s="33">
        <v>14302</v>
      </c>
      <c r="J72" s="10"/>
      <c r="K72" s="10"/>
      <c r="L72" s="10" t="s">
        <v>16</v>
      </c>
      <c r="M72" s="10" t="s">
        <v>22</v>
      </c>
      <c r="N72" s="10" t="s">
        <v>892</v>
      </c>
      <c r="O72" s="10" t="s">
        <v>892</v>
      </c>
    </row>
    <row r="73" spans="1:15" ht="29" x14ac:dyDescent="0.35">
      <c r="A73" s="31" t="s">
        <v>303</v>
      </c>
      <c r="B73" s="31" t="s">
        <v>108</v>
      </c>
      <c r="C73" s="31" t="s">
        <v>109</v>
      </c>
      <c r="D73" s="32" t="s">
        <v>304</v>
      </c>
      <c r="E73" s="37" t="s">
        <v>305</v>
      </c>
      <c r="F73" s="33">
        <v>700000</v>
      </c>
      <c r="G73" s="33">
        <v>400000</v>
      </c>
      <c r="H73" s="35"/>
      <c r="I73" s="33">
        <v>300000</v>
      </c>
      <c r="J73" s="10"/>
      <c r="K73" s="10"/>
      <c r="L73" s="10" t="s">
        <v>16</v>
      </c>
      <c r="M73" s="10" t="s">
        <v>892</v>
      </c>
      <c r="N73" s="10" t="s">
        <v>892</v>
      </c>
      <c r="O73" s="10" t="s">
        <v>19</v>
      </c>
    </row>
    <row r="74" spans="1:15" ht="29" x14ac:dyDescent="0.35">
      <c r="A74" s="31" t="s">
        <v>306</v>
      </c>
      <c r="B74" s="31" t="s">
        <v>108</v>
      </c>
      <c r="C74" s="31" t="s">
        <v>109</v>
      </c>
      <c r="D74" s="32" t="s">
        <v>307</v>
      </c>
      <c r="E74" s="37" t="s">
        <v>308</v>
      </c>
      <c r="F74" s="33">
        <v>900000</v>
      </c>
      <c r="G74" s="33">
        <v>700000</v>
      </c>
      <c r="H74" s="35"/>
      <c r="I74" s="33">
        <v>200000</v>
      </c>
      <c r="J74" s="10"/>
      <c r="K74" s="10"/>
      <c r="L74" s="10" t="s">
        <v>16</v>
      </c>
      <c r="M74" s="10" t="s">
        <v>892</v>
      </c>
      <c r="N74" s="10" t="s">
        <v>882</v>
      </c>
      <c r="O74" s="10" t="s">
        <v>927</v>
      </c>
    </row>
    <row r="75" spans="1:15" ht="43.5" x14ac:dyDescent="0.35">
      <c r="A75" s="31" t="s">
        <v>309</v>
      </c>
      <c r="B75" s="31" t="s">
        <v>108</v>
      </c>
      <c r="C75" s="31" t="s">
        <v>109</v>
      </c>
      <c r="D75" s="32" t="s">
        <v>310</v>
      </c>
      <c r="E75" s="37" t="s">
        <v>311</v>
      </c>
      <c r="F75" s="33">
        <v>777800</v>
      </c>
      <c r="G75" s="33">
        <v>700000</v>
      </c>
      <c r="H75" s="35"/>
      <c r="I75" s="33">
        <v>77800</v>
      </c>
      <c r="J75" s="10"/>
      <c r="K75" s="10"/>
      <c r="L75" s="10" t="s">
        <v>16</v>
      </c>
      <c r="M75" s="10" t="s">
        <v>892</v>
      </c>
      <c r="N75" s="10" t="s">
        <v>882</v>
      </c>
      <c r="O75" s="10" t="s">
        <v>19</v>
      </c>
    </row>
    <row r="76" spans="1:15" ht="29" x14ac:dyDescent="0.35">
      <c r="A76" s="31" t="s">
        <v>312</v>
      </c>
      <c r="B76" s="31" t="s">
        <v>108</v>
      </c>
      <c r="C76" s="31" t="s">
        <v>109</v>
      </c>
      <c r="D76" s="32" t="s">
        <v>313</v>
      </c>
      <c r="E76" s="37" t="s">
        <v>314</v>
      </c>
      <c r="F76" s="33">
        <v>750000</v>
      </c>
      <c r="G76" s="33">
        <v>675000</v>
      </c>
      <c r="H76" s="35"/>
      <c r="I76" s="33">
        <v>75000</v>
      </c>
      <c r="J76" s="10"/>
      <c r="K76" s="10"/>
      <c r="L76" s="10" t="s">
        <v>16</v>
      </c>
      <c r="M76" s="10" t="s">
        <v>892</v>
      </c>
      <c r="N76" s="10" t="s">
        <v>882</v>
      </c>
      <c r="O76" s="10" t="s">
        <v>19</v>
      </c>
    </row>
    <row r="77" spans="1:15" ht="29" x14ac:dyDescent="0.35">
      <c r="A77" s="31" t="s">
        <v>315</v>
      </c>
      <c r="B77" s="31" t="s">
        <v>108</v>
      </c>
      <c r="C77" s="31" t="s">
        <v>109</v>
      </c>
      <c r="D77" s="32" t="s">
        <v>316</v>
      </c>
      <c r="E77" s="37" t="s">
        <v>317</v>
      </c>
      <c r="F77" s="33">
        <v>3096044.35</v>
      </c>
      <c r="G77" s="33">
        <v>700000</v>
      </c>
      <c r="H77" s="35"/>
      <c r="I77" s="33">
        <v>2396044.35</v>
      </c>
      <c r="J77" s="10"/>
      <c r="K77" s="10"/>
      <c r="L77" s="10" t="s">
        <v>16</v>
      </c>
      <c r="M77" s="10" t="s">
        <v>892</v>
      </c>
      <c r="N77" s="10" t="s">
        <v>22</v>
      </c>
      <c r="O77" s="10" t="s">
        <v>927</v>
      </c>
    </row>
    <row r="78" spans="1:15" ht="29" x14ac:dyDescent="0.35">
      <c r="A78" s="31" t="s">
        <v>318</v>
      </c>
      <c r="B78" s="31" t="s">
        <v>108</v>
      </c>
      <c r="C78" s="31" t="s">
        <v>109</v>
      </c>
      <c r="D78" s="32" t="s">
        <v>319</v>
      </c>
      <c r="E78" s="37" t="s">
        <v>320</v>
      </c>
      <c r="F78" s="33">
        <v>327616.42</v>
      </c>
      <c r="G78" s="33">
        <v>289616.42</v>
      </c>
      <c r="H78" s="35"/>
      <c r="I78" s="33">
        <v>38000</v>
      </c>
      <c r="J78" s="10"/>
      <c r="K78" s="10"/>
      <c r="L78" s="10" t="s">
        <v>16</v>
      </c>
      <c r="M78" s="10" t="s">
        <v>22</v>
      </c>
      <c r="N78" s="10" t="s">
        <v>892</v>
      </c>
      <c r="O78" s="10" t="s">
        <v>882</v>
      </c>
    </row>
    <row r="79" spans="1:15" ht="29" x14ac:dyDescent="0.35">
      <c r="A79" s="31" t="s">
        <v>321</v>
      </c>
      <c r="B79" s="31" t="s">
        <v>108</v>
      </c>
      <c r="C79" s="31" t="s">
        <v>109</v>
      </c>
      <c r="D79" s="32" t="s">
        <v>322</v>
      </c>
      <c r="E79" s="37" t="s">
        <v>323</v>
      </c>
      <c r="F79" s="33">
        <v>500000</v>
      </c>
      <c r="G79" s="33">
        <v>350000</v>
      </c>
      <c r="H79" s="35"/>
      <c r="I79" s="33">
        <v>150000</v>
      </c>
      <c r="J79" s="10"/>
      <c r="K79" s="10"/>
      <c r="L79" s="10" t="s">
        <v>16</v>
      </c>
      <c r="M79" s="10" t="s">
        <v>22</v>
      </c>
      <c r="N79" s="10" t="s">
        <v>892</v>
      </c>
      <c r="O79" s="10" t="s">
        <v>882</v>
      </c>
    </row>
    <row r="80" spans="1:15" ht="29" x14ac:dyDescent="0.35">
      <c r="A80" s="31" t="s">
        <v>324</v>
      </c>
      <c r="B80" s="31" t="s">
        <v>108</v>
      </c>
      <c r="C80" s="31" t="s">
        <v>109</v>
      </c>
      <c r="D80" s="32" t="s">
        <v>325</v>
      </c>
      <c r="E80" s="37" t="s">
        <v>326</v>
      </c>
      <c r="F80" s="33">
        <v>199995.72999999998</v>
      </c>
      <c r="G80" s="33">
        <v>169996.37</v>
      </c>
      <c r="H80" s="35"/>
      <c r="I80" s="33">
        <v>29999.360000000001</v>
      </c>
      <c r="J80" s="10"/>
      <c r="K80" s="10"/>
      <c r="L80" s="10" t="s">
        <v>16</v>
      </c>
      <c r="M80" s="10" t="s">
        <v>22</v>
      </c>
      <c r="N80" s="10" t="s">
        <v>892</v>
      </c>
      <c r="O80" s="10" t="s">
        <v>892</v>
      </c>
    </row>
    <row r="81" spans="1:15" ht="29" x14ac:dyDescent="0.35">
      <c r="A81" s="31" t="s">
        <v>327</v>
      </c>
      <c r="B81" s="31" t="s">
        <v>108</v>
      </c>
      <c r="C81" s="31" t="s">
        <v>109</v>
      </c>
      <c r="D81" s="32" t="s">
        <v>328</v>
      </c>
      <c r="E81" s="37" t="s">
        <v>329</v>
      </c>
      <c r="F81" s="33">
        <v>770000</v>
      </c>
      <c r="G81" s="33">
        <v>653800</v>
      </c>
      <c r="H81" s="35"/>
      <c r="I81" s="33">
        <v>116200</v>
      </c>
      <c r="J81" s="10"/>
      <c r="K81" s="10"/>
      <c r="L81" s="10" t="s">
        <v>16</v>
      </c>
      <c r="M81" s="10" t="s">
        <v>892</v>
      </c>
      <c r="N81" s="10" t="s">
        <v>882</v>
      </c>
      <c r="O81" s="10" t="s">
        <v>19</v>
      </c>
    </row>
    <row r="82" spans="1:15" ht="43.5" x14ac:dyDescent="0.35">
      <c r="A82" s="31" t="s">
        <v>330</v>
      </c>
      <c r="B82" s="31" t="s">
        <v>108</v>
      </c>
      <c r="C82" s="31" t="s">
        <v>109</v>
      </c>
      <c r="D82" s="32" t="s">
        <v>331</v>
      </c>
      <c r="E82" s="37" t="s">
        <v>332</v>
      </c>
      <c r="F82" s="33">
        <v>156214.44</v>
      </c>
      <c r="G82" s="33">
        <v>131220.13</v>
      </c>
      <c r="H82" s="35"/>
      <c r="I82" s="33">
        <v>24994.31</v>
      </c>
      <c r="J82" s="10"/>
      <c r="K82" s="10"/>
      <c r="L82" s="10" t="s">
        <v>16</v>
      </c>
      <c r="M82" s="10" t="s">
        <v>22</v>
      </c>
      <c r="N82" s="10" t="s">
        <v>22</v>
      </c>
      <c r="O82" s="10" t="s">
        <v>892</v>
      </c>
    </row>
    <row r="83" spans="1:15" ht="29" x14ac:dyDescent="0.35">
      <c r="A83" s="31" t="s">
        <v>333</v>
      </c>
      <c r="B83" s="31" t="s">
        <v>108</v>
      </c>
      <c r="C83" s="31" t="s">
        <v>109</v>
      </c>
      <c r="D83" s="32" t="s">
        <v>334</v>
      </c>
      <c r="E83" s="37" t="s">
        <v>335</v>
      </c>
      <c r="F83" s="33">
        <v>762000</v>
      </c>
      <c r="G83" s="33">
        <v>692500</v>
      </c>
      <c r="H83" s="35"/>
      <c r="I83" s="33">
        <v>69500</v>
      </c>
      <c r="J83" s="10"/>
      <c r="K83" s="10"/>
      <c r="L83" s="10" t="s">
        <v>16</v>
      </c>
      <c r="M83" s="10" t="s">
        <v>892</v>
      </c>
      <c r="N83" s="10" t="s">
        <v>882</v>
      </c>
      <c r="O83" s="10" t="s">
        <v>19</v>
      </c>
    </row>
    <row r="84" spans="1:15" ht="29" x14ac:dyDescent="0.35">
      <c r="A84" s="31" t="s">
        <v>336</v>
      </c>
      <c r="B84" s="31" t="s">
        <v>108</v>
      </c>
      <c r="C84" s="31" t="s">
        <v>109</v>
      </c>
      <c r="D84" s="32" t="s">
        <v>337</v>
      </c>
      <c r="E84" s="37" t="s">
        <v>338</v>
      </c>
      <c r="F84" s="33">
        <v>700000</v>
      </c>
      <c r="G84" s="33">
        <v>500000</v>
      </c>
      <c r="H84" s="35"/>
      <c r="I84" s="33">
        <v>200000</v>
      </c>
      <c r="J84" s="10"/>
      <c r="K84" s="10"/>
      <c r="L84" s="10" t="s">
        <v>16</v>
      </c>
      <c r="M84" s="10" t="s">
        <v>892</v>
      </c>
      <c r="N84" s="10" t="s">
        <v>892</v>
      </c>
      <c r="O84" s="10" t="s">
        <v>19</v>
      </c>
    </row>
    <row r="85" spans="1:15" ht="29" x14ac:dyDescent="0.35">
      <c r="A85" s="31" t="s">
        <v>339</v>
      </c>
      <c r="B85" s="31" t="s">
        <v>108</v>
      </c>
      <c r="C85" s="31" t="s">
        <v>109</v>
      </c>
      <c r="D85" s="32" t="s">
        <v>340</v>
      </c>
      <c r="E85" s="37" t="s">
        <v>341</v>
      </c>
      <c r="F85" s="33">
        <v>936501.78</v>
      </c>
      <c r="G85" s="33">
        <v>700000</v>
      </c>
      <c r="H85" s="35"/>
      <c r="I85" s="33">
        <v>236501.78</v>
      </c>
      <c r="J85" s="10"/>
      <c r="K85" s="10"/>
      <c r="L85" s="10" t="s">
        <v>16</v>
      </c>
      <c r="M85" s="10" t="s">
        <v>892</v>
      </c>
      <c r="N85" s="10" t="s">
        <v>882</v>
      </c>
      <c r="O85" s="10" t="s">
        <v>927</v>
      </c>
    </row>
    <row r="86" spans="1:15" ht="29" x14ac:dyDescent="0.35">
      <c r="A86" s="31" t="s">
        <v>342</v>
      </c>
      <c r="B86" s="31" t="s">
        <v>108</v>
      </c>
      <c r="C86" s="31" t="s">
        <v>109</v>
      </c>
      <c r="D86" s="32" t="s">
        <v>343</v>
      </c>
      <c r="E86" s="37" t="s">
        <v>344</v>
      </c>
      <c r="F86" s="33">
        <v>769900</v>
      </c>
      <c r="G86" s="33">
        <v>699900</v>
      </c>
      <c r="H86" s="35"/>
      <c r="I86" s="33">
        <v>70000</v>
      </c>
      <c r="J86" s="10"/>
      <c r="K86" s="10"/>
      <c r="L86" s="10" t="s">
        <v>16</v>
      </c>
      <c r="M86" s="10" t="s">
        <v>892</v>
      </c>
      <c r="N86" s="10" t="s">
        <v>882</v>
      </c>
      <c r="O86" s="10" t="s">
        <v>19</v>
      </c>
    </row>
    <row r="87" spans="1:15" ht="29" x14ac:dyDescent="0.35">
      <c r="A87" s="31" t="s">
        <v>345</v>
      </c>
      <c r="B87" s="31" t="s">
        <v>108</v>
      </c>
      <c r="C87" s="31" t="s">
        <v>109</v>
      </c>
      <c r="D87" s="32" t="s">
        <v>346</v>
      </c>
      <c r="E87" s="37" t="s">
        <v>347</v>
      </c>
      <c r="F87" s="33">
        <v>1031720</v>
      </c>
      <c r="G87" s="33">
        <v>700000</v>
      </c>
      <c r="H87" s="35"/>
      <c r="I87" s="33">
        <v>331720</v>
      </c>
      <c r="J87" s="10"/>
      <c r="K87" s="10"/>
      <c r="L87" s="10" t="s">
        <v>16</v>
      </c>
      <c r="M87" s="10" t="s">
        <v>892</v>
      </c>
      <c r="N87" s="10" t="s">
        <v>22</v>
      </c>
      <c r="O87" s="10" t="s">
        <v>927</v>
      </c>
    </row>
    <row r="88" spans="1:15" ht="29" x14ac:dyDescent="0.35">
      <c r="A88" s="31" t="s">
        <v>348</v>
      </c>
      <c r="B88" s="31" t="s">
        <v>108</v>
      </c>
      <c r="C88" s="31" t="s">
        <v>109</v>
      </c>
      <c r="D88" s="32" t="s">
        <v>349</v>
      </c>
      <c r="E88" s="37" t="s">
        <v>350</v>
      </c>
      <c r="F88" s="33">
        <v>750000</v>
      </c>
      <c r="G88" s="33">
        <v>590000</v>
      </c>
      <c r="H88" s="35"/>
      <c r="I88" s="33">
        <v>160000</v>
      </c>
      <c r="J88" s="10"/>
      <c r="K88" s="10"/>
      <c r="L88" s="10" t="s">
        <v>16</v>
      </c>
      <c r="M88" s="10" t="s">
        <v>892</v>
      </c>
      <c r="N88" s="10" t="s">
        <v>882</v>
      </c>
      <c r="O88" s="10" t="s">
        <v>19</v>
      </c>
    </row>
    <row r="89" spans="1:15" ht="29" x14ac:dyDescent="0.35">
      <c r="A89" s="31" t="s">
        <v>351</v>
      </c>
      <c r="B89" s="31" t="s">
        <v>108</v>
      </c>
      <c r="C89" s="31" t="s">
        <v>109</v>
      </c>
      <c r="D89" s="32" t="s">
        <v>352</v>
      </c>
      <c r="E89" s="37" t="s">
        <v>353</v>
      </c>
      <c r="F89" s="33">
        <v>823525.18</v>
      </c>
      <c r="G89" s="33">
        <v>699996.4</v>
      </c>
      <c r="H89" s="35"/>
      <c r="I89" s="33">
        <v>123528.78</v>
      </c>
      <c r="J89" s="10"/>
      <c r="K89" s="10"/>
      <c r="L89" s="10" t="s">
        <v>16</v>
      </c>
      <c r="M89" s="10" t="s">
        <v>892</v>
      </c>
      <c r="N89" s="10" t="s">
        <v>882</v>
      </c>
      <c r="O89" s="10" t="s">
        <v>927</v>
      </c>
    </row>
    <row r="90" spans="1:15" ht="29" x14ac:dyDescent="0.35">
      <c r="A90" s="31" t="s">
        <v>354</v>
      </c>
      <c r="B90" s="31" t="s">
        <v>108</v>
      </c>
      <c r="C90" s="31" t="s">
        <v>109</v>
      </c>
      <c r="D90" s="32" t="s">
        <v>355</v>
      </c>
      <c r="E90" s="37" t="s">
        <v>356</v>
      </c>
      <c r="F90" s="33">
        <v>684908.15999999992</v>
      </c>
      <c r="G90" s="33">
        <v>616417.34</v>
      </c>
      <c r="H90" s="35"/>
      <c r="I90" s="33">
        <v>68490.820000000007</v>
      </c>
      <c r="J90" s="10"/>
      <c r="K90" s="10"/>
      <c r="L90" s="10" t="s">
        <v>16</v>
      </c>
      <c r="M90" s="10" t="s">
        <v>892</v>
      </c>
      <c r="N90" s="10" t="s">
        <v>892</v>
      </c>
      <c r="O90" s="10" t="s">
        <v>19</v>
      </c>
    </row>
    <row r="91" spans="1:15" ht="29" x14ac:dyDescent="0.35">
      <c r="A91" s="31" t="s">
        <v>357</v>
      </c>
      <c r="B91" s="31" t="s">
        <v>108</v>
      </c>
      <c r="C91" s="31" t="s">
        <v>109</v>
      </c>
      <c r="D91" s="32" t="s">
        <v>358</v>
      </c>
      <c r="E91" s="37" t="s">
        <v>359</v>
      </c>
      <c r="F91" s="33">
        <v>700000</v>
      </c>
      <c r="G91" s="33">
        <v>525000</v>
      </c>
      <c r="H91" s="35"/>
      <c r="I91" s="33">
        <v>175000</v>
      </c>
      <c r="J91" s="10"/>
      <c r="K91" s="10"/>
      <c r="L91" s="10" t="s">
        <v>16</v>
      </c>
      <c r="M91" s="10" t="s">
        <v>892</v>
      </c>
      <c r="N91" s="10" t="s">
        <v>892</v>
      </c>
      <c r="O91" s="10" t="s">
        <v>19</v>
      </c>
    </row>
    <row r="92" spans="1:15" ht="43.5" x14ac:dyDescent="0.35">
      <c r="A92" s="31" t="s">
        <v>360</v>
      </c>
      <c r="B92" s="31" t="s">
        <v>108</v>
      </c>
      <c r="C92" s="31" t="s">
        <v>109</v>
      </c>
      <c r="D92" s="32" t="s">
        <v>361</v>
      </c>
      <c r="E92" s="37" t="s">
        <v>362</v>
      </c>
      <c r="F92" s="33">
        <v>975580.47</v>
      </c>
      <c r="G92" s="33">
        <v>700000</v>
      </c>
      <c r="H92" s="35"/>
      <c r="I92" s="33">
        <v>275580.46999999997</v>
      </c>
      <c r="J92" s="10"/>
      <c r="K92" s="10"/>
      <c r="L92" s="10" t="s">
        <v>16</v>
      </c>
      <c r="M92" s="10" t="s">
        <v>892</v>
      </c>
      <c r="N92" s="10" t="s">
        <v>882</v>
      </c>
      <c r="O92" s="10" t="s">
        <v>927</v>
      </c>
    </row>
    <row r="93" spans="1:15" ht="43.5" x14ac:dyDescent="0.35">
      <c r="A93" s="31" t="s">
        <v>363</v>
      </c>
      <c r="B93" s="31" t="s">
        <v>108</v>
      </c>
      <c r="C93" s="31" t="s">
        <v>109</v>
      </c>
      <c r="D93" s="32" t="s">
        <v>364</v>
      </c>
      <c r="E93" s="37" t="s">
        <v>365</v>
      </c>
      <c r="F93" s="33">
        <v>699500</v>
      </c>
      <c r="G93" s="33">
        <v>559500</v>
      </c>
      <c r="H93" s="35"/>
      <c r="I93" s="33">
        <v>140000</v>
      </c>
      <c r="J93" s="10"/>
      <c r="K93" s="10"/>
      <c r="L93" s="10" t="s">
        <v>16</v>
      </c>
      <c r="M93" s="10" t="s">
        <v>892</v>
      </c>
      <c r="N93" s="10" t="s">
        <v>892</v>
      </c>
      <c r="O93" s="10" t="s">
        <v>19</v>
      </c>
    </row>
    <row r="94" spans="1:15" ht="43.5" x14ac:dyDescent="0.35">
      <c r="A94" s="31" t="s">
        <v>366</v>
      </c>
      <c r="B94" s="31" t="s">
        <v>108</v>
      </c>
      <c r="C94" s="31" t="s">
        <v>109</v>
      </c>
      <c r="D94" s="32" t="s">
        <v>367</v>
      </c>
      <c r="E94" s="37" t="s">
        <v>368</v>
      </c>
      <c r="F94" s="33">
        <v>867619.72</v>
      </c>
      <c r="G94" s="33">
        <v>700000</v>
      </c>
      <c r="H94" s="35"/>
      <c r="I94" s="33">
        <v>167619.72</v>
      </c>
      <c r="J94" s="10"/>
      <c r="K94" s="10"/>
      <c r="L94" s="10" t="s">
        <v>16</v>
      </c>
      <c r="M94" s="10" t="s">
        <v>892</v>
      </c>
      <c r="N94" s="10" t="s">
        <v>882</v>
      </c>
      <c r="O94" s="10" t="s">
        <v>927</v>
      </c>
    </row>
    <row r="95" spans="1:15" ht="29" x14ac:dyDescent="0.35">
      <c r="A95" s="31" t="s">
        <v>369</v>
      </c>
      <c r="B95" s="31" t="s">
        <v>108</v>
      </c>
      <c r="C95" s="31" t="s">
        <v>109</v>
      </c>
      <c r="D95" s="32" t="s">
        <v>370</v>
      </c>
      <c r="E95" s="37" t="s">
        <v>371</v>
      </c>
      <c r="F95" s="33">
        <v>802478.79</v>
      </c>
      <c r="G95" s="33">
        <v>490775.09</v>
      </c>
      <c r="H95" s="35"/>
      <c r="I95" s="33">
        <v>311703.7</v>
      </c>
      <c r="J95" s="10"/>
      <c r="K95" s="10"/>
      <c r="L95" s="10" t="s">
        <v>16</v>
      </c>
      <c r="M95" s="10" t="s">
        <v>892</v>
      </c>
      <c r="N95" s="10" t="s">
        <v>882</v>
      </c>
      <c r="O95" s="10" t="s">
        <v>927</v>
      </c>
    </row>
    <row r="96" spans="1:15" ht="58" x14ac:dyDescent="0.35">
      <c r="A96" s="31" t="s">
        <v>372</v>
      </c>
      <c r="B96" s="31" t="s">
        <v>108</v>
      </c>
      <c r="C96" s="31" t="s">
        <v>109</v>
      </c>
      <c r="D96" s="32" t="s">
        <v>373</v>
      </c>
      <c r="E96" s="37" t="s">
        <v>374</v>
      </c>
      <c r="F96" s="33">
        <v>331000</v>
      </c>
      <c r="G96" s="33">
        <v>297800</v>
      </c>
      <c r="H96" s="35"/>
      <c r="I96" s="33">
        <v>33200</v>
      </c>
      <c r="J96" s="10"/>
      <c r="K96" s="10"/>
      <c r="L96" s="10" t="s">
        <v>16</v>
      </c>
      <c r="M96" s="10" t="s">
        <v>22</v>
      </c>
      <c r="N96" s="10" t="s">
        <v>892</v>
      </c>
      <c r="O96" s="10" t="s">
        <v>882</v>
      </c>
    </row>
    <row r="97" spans="1:15" ht="29" x14ac:dyDescent="0.35">
      <c r="A97" s="31" t="s">
        <v>375</v>
      </c>
      <c r="B97" s="31" t="s">
        <v>108</v>
      </c>
      <c r="C97" s="31" t="s">
        <v>109</v>
      </c>
      <c r="D97" s="32" t="s">
        <v>376</v>
      </c>
      <c r="E97" s="37" t="s">
        <v>377</v>
      </c>
      <c r="F97" s="33">
        <v>1190460.57</v>
      </c>
      <c r="G97" s="33">
        <v>583325.68000000005</v>
      </c>
      <c r="H97" s="35"/>
      <c r="I97" s="33">
        <v>607134.89</v>
      </c>
      <c r="J97" s="10"/>
      <c r="K97" s="10"/>
      <c r="L97" s="10" t="s">
        <v>16</v>
      </c>
      <c r="M97" s="10" t="s">
        <v>892</v>
      </c>
      <c r="N97" s="10" t="s">
        <v>22</v>
      </c>
      <c r="O97" s="10" t="s">
        <v>927</v>
      </c>
    </row>
    <row r="98" spans="1:15" ht="29" x14ac:dyDescent="0.35">
      <c r="A98" s="31" t="s">
        <v>378</v>
      </c>
      <c r="B98" s="31" t="s">
        <v>108</v>
      </c>
      <c r="C98" s="31" t="s">
        <v>109</v>
      </c>
      <c r="D98" s="32" t="s">
        <v>379</v>
      </c>
      <c r="E98" s="37" t="s">
        <v>380</v>
      </c>
      <c r="F98" s="33">
        <v>700000</v>
      </c>
      <c r="G98" s="33">
        <v>630000</v>
      </c>
      <c r="H98" s="35"/>
      <c r="I98" s="33">
        <v>70000</v>
      </c>
      <c r="J98" s="10"/>
      <c r="K98" s="10"/>
      <c r="L98" s="10" t="s">
        <v>16</v>
      </c>
      <c r="M98" s="10" t="s">
        <v>892</v>
      </c>
      <c r="N98" s="10" t="s">
        <v>892</v>
      </c>
      <c r="O98" s="10" t="s">
        <v>19</v>
      </c>
    </row>
    <row r="99" spans="1:15" ht="29" x14ac:dyDescent="0.35">
      <c r="A99" s="31" t="s">
        <v>381</v>
      </c>
      <c r="B99" s="31" t="s">
        <v>108</v>
      </c>
      <c r="C99" s="31" t="s">
        <v>109</v>
      </c>
      <c r="D99" s="32" t="s">
        <v>382</v>
      </c>
      <c r="E99" s="37" t="s">
        <v>383</v>
      </c>
      <c r="F99" s="33">
        <v>750000</v>
      </c>
      <c r="G99" s="33">
        <v>637500</v>
      </c>
      <c r="H99" s="35"/>
      <c r="I99" s="33">
        <v>112500</v>
      </c>
      <c r="J99" s="10"/>
      <c r="K99" s="10"/>
      <c r="L99" s="10" t="s">
        <v>16</v>
      </c>
      <c r="M99" s="10" t="s">
        <v>892</v>
      </c>
      <c r="N99" s="10" t="s">
        <v>882</v>
      </c>
      <c r="O99" s="10" t="s">
        <v>19</v>
      </c>
    </row>
    <row r="100" spans="1:15" ht="29" x14ac:dyDescent="0.35">
      <c r="A100" s="31" t="s">
        <v>384</v>
      </c>
      <c r="B100" s="31" t="s">
        <v>108</v>
      </c>
      <c r="C100" s="31" t="s">
        <v>109</v>
      </c>
      <c r="D100" s="32" t="s">
        <v>385</v>
      </c>
      <c r="E100" s="37" t="s">
        <v>386</v>
      </c>
      <c r="F100" s="33">
        <v>781558.56</v>
      </c>
      <c r="G100" s="33">
        <v>700000</v>
      </c>
      <c r="H100" s="35"/>
      <c r="I100" s="33">
        <v>81558.559999999998</v>
      </c>
      <c r="J100" s="10"/>
      <c r="K100" s="10"/>
      <c r="L100" s="10" t="s">
        <v>16</v>
      </c>
      <c r="M100" s="10" t="s">
        <v>892</v>
      </c>
      <c r="N100" s="10" t="s">
        <v>882</v>
      </c>
      <c r="O100" s="10" t="s">
        <v>19</v>
      </c>
    </row>
    <row r="101" spans="1:15" ht="43.5" x14ac:dyDescent="0.35">
      <c r="A101" s="31" t="s">
        <v>387</v>
      </c>
      <c r="B101" s="31" t="s">
        <v>108</v>
      </c>
      <c r="C101" s="31" t="s">
        <v>109</v>
      </c>
      <c r="D101" s="32" t="s">
        <v>388</v>
      </c>
      <c r="E101" s="37" t="s">
        <v>389</v>
      </c>
      <c r="F101" s="33">
        <v>700000</v>
      </c>
      <c r="G101" s="33">
        <v>595000</v>
      </c>
      <c r="H101" s="35"/>
      <c r="I101" s="33">
        <v>105000</v>
      </c>
      <c r="J101" s="10"/>
      <c r="K101" s="10"/>
      <c r="L101" s="10" t="s">
        <v>16</v>
      </c>
      <c r="M101" s="10" t="s">
        <v>892</v>
      </c>
      <c r="N101" s="10" t="s">
        <v>892</v>
      </c>
      <c r="O101" s="10" t="s">
        <v>19</v>
      </c>
    </row>
    <row r="102" spans="1:15" ht="29" x14ac:dyDescent="0.35">
      <c r="A102" s="31" t="s">
        <v>390</v>
      </c>
      <c r="B102" s="31" t="s">
        <v>108</v>
      </c>
      <c r="C102" s="31" t="s">
        <v>109</v>
      </c>
      <c r="D102" s="32" t="s">
        <v>391</v>
      </c>
      <c r="E102" s="37" t="s">
        <v>392</v>
      </c>
      <c r="F102" s="33">
        <v>737000</v>
      </c>
      <c r="G102" s="33">
        <v>660000</v>
      </c>
      <c r="H102" s="35"/>
      <c r="I102" s="33">
        <v>77000</v>
      </c>
      <c r="J102" s="10"/>
      <c r="K102" s="10"/>
      <c r="L102" s="10" t="s">
        <v>16</v>
      </c>
      <c r="M102" s="10" t="s">
        <v>892</v>
      </c>
      <c r="N102" s="10" t="s">
        <v>882</v>
      </c>
      <c r="O102" s="10" t="s">
        <v>19</v>
      </c>
    </row>
    <row r="103" spans="1:15" ht="29" x14ac:dyDescent="0.35">
      <c r="A103" s="31" t="s">
        <v>393</v>
      </c>
      <c r="B103" s="31" t="s">
        <v>108</v>
      </c>
      <c r="C103" s="31" t="s">
        <v>109</v>
      </c>
      <c r="D103" s="32" t="s">
        <v>394</v>
      </c>
      <c r="E103" s="37" t="s">
        <v>395</v>
      </c>
      <c r="F103" s="33">
        <v>800000</v>
      </c>
      <c r="G103" s="33">
        <v>700000</v>
      </c>
      <c r="H103" s="35"/>
      <c r="I103" s="33">
        <v>100000</v>
      </c>
      <c r="J103" s="10"/>
      <c r="K103" s="10"/>
      <c r="L103" s="10" t="s">
        <v>16</v>
      </c>
      <c r="M103" s="10" t="s">
        <v>892</v>
      </c>
      <c r="N103" s="10" t="s">
        <v>882</v>
      </c>
      <c r="O103" s="10" t="s">
        <v>927</v>
      </c>
    </row>
    <row r="104" spans="1:15" ht="43.5" x14ac:dyDescent="0.35">
      <c r="A104" s="31" t="s">
        <v>396</v>
      </c>
      <c r="B104" s="31" t="s">
        <v>108</v>
      </c>
      <c r="C104" s="31" t="s">
        <v>109</v>
      </c>
      <c r="D104" s="32" t="s">
        <v>397</v>
      </c>
      <c r="E104" s="37" t="s">
        <v>398</v>
      </c>
      <c r="F104" s="33">
        <v>722738.6</v>
      </c>
      <c r="G104" s="33">
        <v>649738.6</v>
      </c>
      <c r="H104" s="35"/>
      <c r="I104" s="33">
        <v>73000</v>
      </c>
      <c r="J104" s="10"/>
      <c r="K104" s="10"/>
      <c r="L104" s="10" t="s">
        <v>16</v>
      </c>
      <c r="M104" s="10" t="s">
        <v>892</v>
      </c>
      <c r="N104" s="10" t="s">
        <v>882</v>
      </c>
      <c r="O104" s="10" t="s">
        <v>19</v>
      </c>
    </row>
    <row r="105" spans="1:15" ht="29" x14ac:dyDescent="0.35">
      <c r="A105" s="31" t="s">
        <v>399</v>
      </c>
      <c r="B105" s="31" t="s">
        <v>108</v>
      </c>
      <c r="C105" s="31" t="s">
        <v>109</v>
      </c>
      <c r="D105" s="32" t="s">
        <v>400</v>
      </c>
      <c r="E105" s="37" t="s">
        <v>401</v>
      </c>
      <c r="F105" s="33">
        <v>763094.34</v>
      </c>
      <c r="G105" s="33">
        <v>686694.34</v>
      </c>
      <c r="H105" s="35"/>
      <c r="I105" s="33">
        <v>76400</v>
      </c>
      <c r="J105" s="10"/>
      <c r="K105" s="10"/>
      <c r="L105" s="10" t="s">
        <v>16</v>
      </c>
      <c r="M105" s="10" t="s">
        <v>892</v>
      </c>
      <c r="N105" s="10" t="s">
        <v>882</v>
      </c>
      <c r="O105" s="10" t="s">
        <v>19</v>
      </c>
    </row>
    <row r="106" spans="1:15" ht="29" x14ac:dyDescent="0.35">
      <c r="A106" s="31" t="s">
        <v>402</v>
      </c>
      <c r="B106" s="31" t="s">
        <v>108</v>
      </c>
      <c r="C106" s="31" t="s">
        <v>109</v>
      </c>
      <c r="D106" s="32" t="s">
        <v>403</v>
      </c>
      <c r="E106" s="37" t="s">
        <v>404</v>
      </c>
      <c r="F106" s="33">
        <v>1399848.8399999999</v>
      </c>
      <c r="G106" s="33">
        <v>700000</v>
      </c>
      <c r="H106" s="35"/>
      <c r="I106" s="33">
        <v>699848.84</v>
      </c>
      <c r="J106" s="10"/>
      <c r="K106" s="10"/>
      <c r="L106" s="10" t="s">
        <v>16</v>
      </c>
      <c r="M106" s="10" t="s">
        <v>892</v>
      </c>
      <c r="N106" s="10" t="s">
        <v>22</v>
      </c>
      <c r="O106" s="10" t="s">
        <v>927</v>
      </c>
    </row>
    <row r="107" spans="1:15" ht="29" x14ac:dyDescent="0.35">
      <c r="A107" s="31" t="s">
        <v>405</v>
      </c>
      <c r="B107" s="31" t="s">
        <v>108</v>
      </c>
      <c r="C107" s="31" t="s">
        <v>109</v>
      </c>
      <c r="D107" s="32" t="s">
        <v>406</v>
      </c>
      <c r="E107" s="37" t="s">
        <v>407</v>
      </c>
      <c r="F107" s="33">
        <v>896000</v>
      </c>
      <c r="G107" s="33">
        <v>686000</v>
      </c>
      <c r="H107" s="35"/>
      <c r="I107" s="33">
        <v>210000</v>
      </c>
      <c r="J107" s="10"/>
      <c r="K107" s="10"/>
      <c r="L107" s="10" t="s">
        <v>16</v>
      </c>
      <c r="M107" s="10" t="s">
        <v>892</v>
      </c>
      <c r="N107" s="10" t="s">
        <v>882</v>
      </c>
      <c r="O107" s="10" t="s">
        <v>927</v>
      </c>
    </row>
    <row r="108" spans="1:15" ht="43.5" x14ac:dyDescent="0.35">
      <c r="A108" s="31" t="s">
        <v>408</v>
      </c>
      <c r="B108" s="31" t="s">
        <v>108</v>
      </c>
      <c r="C108" s="31" t="s">
        <v>109</v>
      </c>
      <c r="D108" s="32" t="s">
        <v>409</v>
      </c>
      <c r="E108" s="37" t="s">
        <v>410</v>
      </c>
      <c r="F108" s="33">
        <v>770000</v>
      </c>
      <c r="G108" s="33">
        <v>616000</v>
      </c>
      <c r="H108" s="35"/>
      <c r="I108" s="33">
        <v>154000</v>
      </c>
      <c r="J108" s="10"/>
      <c r="K108" s="10"/>
      <c r="L108" s="10" t="s">
        <v>16</v>
      </c>
      <c r="M108" s="10" t="s">
        <v>892</v>
      </c>
      <c r="N108" s="10" t="s">
        <v>882</v>
      </c>
      <c r="O108" s="10" t="s">
        <v>19</v>
      </c>
    </row>
    <row r="109" spans="1:15" ht="29" x14ac:dyDescent="0.35">
      <c r="A109" s="31" t="s">
        <v>411</v>
      </c>
      <c r="B109" s="31" t="s">
        <v>108</v>
      </c>
      <c r="C109" s="31" t="s">
        <v>109</v>
      </c>
      <c r="D109" s="32" t="s">
        <v>412</v>
      </c>
      <c r="E109" s="37" t="s">
        <v>413</v>
      </c>
      <c r="F109" s="33">
        <v>700000</v>
      </c>
      <c r="G109" s="33">
        <v>595000</v>
      </c>
      <c r="H109" s="35"/>
      <c r="I109" s="33">
        <v>105000</v>
      </c>
      <c r="J109" s="10"/>
      <c r="K109" s="10"/>
      <c r="L109" s="10" t="s">
        <v>16</v>
      </c>
      <c r="M109" s="10" t="s">
        <v>892</v>
      </c>
      <c r="N109" s="10" t="s">
        <v>892</v>
      </c>
      <c r="O109" s="10" t="s">
        <v>19</v>
      </c>
    </row>
    <row r="110" spans="1:15" ht="29" x14ac:dyDescent="0.35">
      <c r="A110" s="31" t="s">
        <v>414</v>
      </c>
      <c r="B110" s="31" t="s">
        <v>108</v>
      </c>
      <c r="C110" s="31" t="s">
        <v>109</v>
      </c>
      <c r="D110" s="32" t="s">
        <v>415</v>
      </c>
      <c r="E110" s="37" t="s">
        <v>416</v>
      </c>
      <c r="F110" s="33">
        <v>875000</v>
      </c>
      <c r="G110" s="33">
        <v>682500</v>
      </c>
      <c r="H110" s="35"/>
      <c r="I110" s="33">
        <v>192500</v>
      </c>
      <c r="J110" s="10"/>
      <c r="K110" s="10"/>
      <c r="L110" s="10" t="s">
        <v>16</v>
      </c>
      <c r="M110" s="10" t="s">
        <v>892</v>
      </c>
      <c r="N110" s="10" t="s">
        <v>882</v>
      </c>
      <c r="O110" s="10" t="s">
        <v>927</v>
      </c>
    </row>
    <row r="111" spans="1:15" ht="29" x14ac:dyDescent="0.35">
      <c r="A111" s="31" t="s">
        <v>417</v>
      </c>
      <c r="B111" s="31" t="s">
        <v>108</v>
      </c>
      <c r="C111" s="31" t="s">
        <v>109</v>
      </c>
      <c r="D111" s="32" t="s">
        <v>418</v>
      </c>
      <c r="E111" s="37" t="s">
        <v>419</v>
      </c>
      <c r="F111" s="33">
        <v>700000</v>
      </c>
      <c r="G111" s="33">
        <v>595000</v>
      </c>
      <c r="H111" s="35"/>
      <c r="I111" s="33">
        <v>105000</v>
      </c>
      <c r="J111" s="10"/>
      <c r="K111" s="10"/>
      <c r="L111" s="10" t="s">
        <v>16</v>
      </c>
      <c r="M111" s="10" t="s">
        <v>892</v>
      </c>
      <c r="N111" s="10" t="s">
        <v>892</v>
      </c>
      <c r="O111" s="10" t="s">
        <v>19</v>
      </c>
    </row>
    <row r="112" spans="1:15" ht="29" x14ac:dyDescent="0.35">
      <c r="A112" s="31" t="s">
        <v>420</v>
      </c>
      <c r="B112" s="31" t="s">
        <v>108</v>
      </c>
      <c r="C112" s="31" t="s">
        <v>109</v>
      </c>
      <c r="D112" s="32" t="s">
        <v>421</v>
      </c>
      <c r="E112" s="37" t="s">
        <v>422</v>
      </c>
      <c r="F112" s="33">
        <v>700000</v>
      </c>
      <c r="G112" s="33">
        <v>595000</v>
      </c>
      <c r="H112" s="35"/>
      <c r="I112" s="33">
        <v>105000</v>
      </c>
      <c r="J112" s="10"/>
      <c r="K112" s="10"/>
      <c r="L112" s="10" t="s">
        <v>16</v>
      </c>
      <c r="M112" s="10" t="s">
        <v>892</v>
      </c>
      <c r="N112" s="10" t="s">
        <v>892</v>
      </c>
      <c r="O112" s="10" t="s">
        <v>19</v>
      </c>
    </row>
    <row r="113" spans="1:15" ht="43.5" x14ac:dyDescent="0.35">
      <c r="A113" s="31" t="s">
        <v>423</v>
      </c>
      <c r="B113" s="31" t="s">
        <v>108</v>
      </c>
      <c r="C113" s="31" t="s">
        <v>109</v>
      </c>
      <c r="D113" s="32" t="s">
        <v>424</v>
      </c>
      <c r="E113" s="37" t="s">
        <v>425</v>
      </c>
      <c r="F113" s="33">
        <v>680765.55</v>
      </c>
      <c r="G113" s="33">
        <v>612688.99</v>
      </c>
      <c r="H113" s="35"/>
      <c r="I113" s="33">
        <v>68076.56</v>
      </c>
      <c r="J113" s="10"/>
      <c r="K113" s="10"/>
      <c r="L113" s="10" t="s">
        <v>16</v>
      </c>
      <c r="M113" s="10" t="s">
        <v>892</v>
      </c>
      <c r="N113" s="10" t="s">
        <v>892</v>
      </c>
      <c r="O113" s="10" t="s">
        <v>19</v>
      </c>
    </row>
    <row r="114" spans="1:15" ht="29" x14ac:dyDescent="0.35">
      <c r="A114" s="31" t="s">
        <v>426</v>
      </c>
      <c r="B114" s="31" t="s">
        <v>108</v>
      </c>
      <c r="C114" s="31" t="s">
        <v>109</v>
      </c>
      <c r="D114" s="32" t="s">
        <v>427</v>
      </c>
      <c r="E114" s="37" t="s">
        <v>428</v>
      </c>
      <c r="F114" s="33">
        <v>1150944.3700000001</v>
      </c>
      <c r="G114" s="33">
        <v>700000</v>
      </c>
      <c r="H114" s="35"/>
      <c r="I114" s="33">
        <v>450944.37</v>
      </c>
      <c r="J114" s="10"/>
      <c r="K114" s="10"/>
      <c r="L114" s="10" t="s">
        <v>16</v>
      </c>
      <c r="M114" s="10" t="s">
        <v>892</v>
      </c>
      <c r="N114" s="10" t="s">
        <v>22</v>
      </c>
      <c r="O114" s="10" t="s">
        <v>927</v>
      </c>
    </row>
    <row r="115" spans="1:15" ht="43.5" x14ac:dyDescent="0.35">
      <c r="A115" s="31" t="s">
        <v>429</v>
      </c>
      <c r="B115" s="31" t="s">
        <v>108</v>
      </c>
      <c r="C115" s="31" t="s">
        <v>109</v>
      </c>
      <c r="D115" s="32" t="s">
        <v>430</v>
      </c>
      <c r="E115" s="37" t="s">
        <v>431</v>
      </c>
      <c r="F115" s="33">
        <v>792000</v>
      </c>
      <c r="G115" s="33">
        <v>700000</v>
      </c>
      <c r="H115" s="35"/>
      <c r="I115" s="33">
        <v>92000</v>
      </c>
      <c r="J115" s="10"/>
      <c r="K115" s="10"/>
      <c r="L115" s="10" t="s">
        <v>16</v>
      </c>
      <c r="M115" s="10" t="s">
        <v>892</v>
      </c>
      <c r="N115" s="10" t="s">
        <v>882</v>
      </c>
      <c r="O115" s="10" t="s">
        <v>19</v>
      </c>
    </row>
    <row r="116" spans="1:15" ht="29" x14ac:dyDescent="0.35">
      <c r="A116" s="31" t="s">
        <v>432</v>
      </c>
      <c r="B116" s="31" t="s">
        <v>108</v>
      </c>
      <c r="C116" s="31" t="s">
        <v>109</v>
      </c>
      <c r="D116" s="32" t="s">
        <v>433</v>
      </c>
      <c r="E116" s="37" t="s">
        <v>434</v>
      </c>
      <c r="F116" s="33">
        <v>314429.84999999998</v>
      </c>
      <c r="G116" s="33">
        <v>254688.18</v>
      </c>
      <c r="H116" s="35"/>
      <c r="I116" s="33">
        <v>59741.67</v>
      </c>
      <c r="J116" s="10"/>
      <c r="K116" s="10"/>
      <c r="L116" s="10" t="s">
        <v>16</v>
      </c>
      <c r="M116" s="10" t="s">
        <v>22</v>
      </c>
      <c r="N116" s="10" t="s">
        <v>892</v>
      </c>
      <c r="O116" s="10" t="s">
        <v>882</v>
      </c>
    </row>
    <row r="117" spans="1:15" ht="29" x14ac:dyDescent="0.35">
      <c r="A117" s="31" t="s">
        <v>435</v>
      </c>
      <c r="B117" s="31" t="s">
        <v>108</v>
      </c>
      <c r="C117" s="31" t="s">
        <v>109</v>
      </c>
      <c r="D117" s="32" t="s">
        <v>436</v>
      </c>
      <c r="E117" s="37" t="s">
        <v>437</v>
      </c>
      <c r="F117" s="33">
        <v>1032163.63</v>
      </c>
      <c r="G117" s="33">
        <v>700000</v>
      </c>
      <c r="H117" s="35"/>
      <c r="I117" s="33">
        <v>332163.63</v>
      </c>
      <c r="J117" s="10"/>
      <c r="K117" s="10"/>
      <c r="L117" s="10" t="s">
        <v>16</v>
      </c>
      <c r="M117" s="10" t="s">
        <v>892</v>
      </c>
      <c r="N117" s="10" t="s">
        <v>22</v>
      </c>
      <c r="O117" s="10" t="s">
        <v>927</v>
      </c>
    </row>
    <row r="118" spans="1:15" ht="29" x14ac:dyDescent="0.35">
      <c r="A118" s="31" t="s">
        <v>438</v>
      </c>
      <c r="B118" s="31" t="s">
        <v>108</v>
      </c>
      <c r="C118" s="31" t="s">
        <v>109</v>
      </c>
      <c r="D118" s="32" t="s">
        <v>439</v>
      </c>
      <c r="E118" s="37" t="s">
        <v>440</v>
      </c>
      <c r="F118" s="33">
        <v>659000</v>
      </c>
      <c r="G118" s="33">
        <v>559000</v>
      </c>
      <c r="H118" s="35"/>
      <c r="I118" s="33">
        <v>100000</v>
      </c>
      <c r="J118" s="10"/>
      <c r="K118" s="10"/>
      <c r="L118" s="10" t="s">
        <v>16</v>
      </c>
      <c r="M118" s="10" t="s">
        <v>892</v>
      </c>
      <c r="N118" s="10" t="s">
        <v>892</v>
      </c>
      <c r="O118" s="10" t="s">
        <v>882</v>
      </c>
    </row>
    <row r="119" spans="1:15" ht="43.5" x14ac:dyDescent="0.35">
      <c r="A119" s="31" t="s">
        <v>441</v>
      </c>
      <c r="B119" s="31" t="s">
        <v>108</v>
      </c>
      <c r="C119" s="31" t="s">
        <v>109</v>
      </c>
      <c r="D119" s="32" t="s">
        <v>442</v>
      </c>
      <c r="E119" s="37" t="s">
        <v>443</v>
      </c>
      <c r="F119" s="33">
        <v>549997.99</v>
      </c>
      <c r="G119" s="33">
        <v>479997.99</v>
      </c>
      <c r="H119" s="35"/>
      <c r="I119" s="33">
        <v>70000</v>
      </c>
      <c r="J119" s="10"/>
      <c r="K119" s="10"/>
      <c r="L119" s="10" t="s">
        <v>16</v>
      </c>
      <c r="M119" s="10" t="s">
        <v>892</v>
      </c>
      <c r="N119" s="10" t="s">
        <v>892</v>
      </c>
      <c r="O119" s="10" t="s">
        <v>882</v>
      </c>
    </row>
    <row r="120" spans="1:15" ht="29" x14ac:dyDescent="0.35">
      <c r="A120" s="31" t="s">
        <v>444</v>
      </c>
      <c r="B120" s="31" t="s">
        <v>108</v>
      </c>
      <c r="C120" s="31" t="s">
        <v>109</v>
      </c>
      <c r="D120" s="32" t="s">
        <v>445</v>
      </c>
      <c r="E120" s="37" t="s">
        <v>446</v>
      </c>
      <c r="F120" s="33">
        <v>979424.02</v>
      </c>
      <c r="G120" s="33">
        <v>700000</v>
      </c>
      <c r="H120" s="35"/>
      <c r="I120" s="33">
        <v>279424.02</v>
      </c>
      <c r="J120" s="10"/>
      <c r="K120" s="10"/>
      <c r="L120" s="10" t="s">
        <v>16</v>
      </c>
      <c r="M120" s="10" t="s">
        <v>892</v>
      </c>
      <c r="N120" s="10" t="s">
        <v>882</v>
      </c>
      <c r="O120" s="10" t="s">
        <v>927</v>
      </c>
    </row>
    <row r="121" spans="1:15" ht="29" x14ac:dyDescent="0.35">
      <c r="A121" s="31" t="s">
        <v>447</v>
      </c>
      <c r="B121" s="31" t="s">
        <v>108</v>
      </c>
      <c r="C121" s="31" t="s">
        <v>109</v>
      </c>
      <c r="D121" s="32" t="s">
        <v>448</v>
      </c>
      <c r="E121" s="37" t="s">
        <v>449</v>
      </c>
      <c r="F121" s="33">
        <v>700000</v>
      </c>
      <c r="G121" s="33">
        <v>636363.49</v>
      </c>
      <c r="H121" s="35"/>
      <c r="I121" s="33">
        <v>63636.51</v>
      </c>
      <c r="J121" s="10"/>
      <c r="K121" s="10"/>
      <c r="L121" s="10" t="s">
        <v>16</v>
      </c>
      <c r="M121" s="10" t="s">
        <v>892</v>
      </c>
      <c r="N121" s="10" t="s">
        <v>892</v>
      </c>
      <c r="O121" s="10" t="s">
        <v>19</v>
      </c>
    </row>
    <row r="122" spans="1:15" ht="29" x14ac:dyDescent="0.35">
      <c r="A122" s="31" t="s">
        <v>450</v>
      </c>
      <c r="B122" s="31" t="s">
        <v>108</v>
      </c>
      <c r="C122" s="31" t="s">
        <v>109</v>
      </c>
      <c r="D122" s="32" t="s">
        <v>451</v>
      </c>
      <c r="E122" s="37" t="s">
        <v>452</v>
      </c>
      <c r="F122" s="33">
        <v>516581.66</v>
      </c>
      <c r="G122" s="33">
        <v>464923.49</v>
      </c>
      <c r="H122" s="35"/>
      <c r="I122" s="33">
        <v>51658.17</v>
      </c>
      <c r="J122" s="10"/>
      <c r="K122" s="10"/>
      <c r="L122" s="10" t="s">
        <v>16</v>
      </c>
      <c r="M122" s="10" t="s">
        <v>892</v>
      </c>
      <c r="N122" s="10" t="s">
        <v>892</v>
      </c>
      <c r="O122" s="10" t="s">
        <v>882</v>
      </c>
    </row>
    <row r="123" spans="1:15" ht="29" x14ac:dyDescent="0.35">
      <c r="A123" s="31" t="s">
        <v>453</v>
      </c>
      <c r="B123" s="31" t="s">
        <v>108</v>
      </c>
      <c r="C123" s="31" t="s">
        <v>109</v>
      </c>
      <c r="D123" s="32" t="s">
        <v>454</v>
      </c>
      <c r="E123" s="37" t="s">
        <v>455</v>
      </c>
      <c r="F123" s="33">
        <v>716194.29</v>
      </c>
      <c r="G123" s="33">
        <v>561248.11</v>
      </c>
      <c r="H123" s="35"/>
      <c r="I123" s="33">
        <v>154946.18</v>
      </c>
      <c r="J123" s="10"/>
      <c r="K123" s="10"/>
      <c r="L123" s="10" t="s">
        <v>16</v>
      </c>
      <c r="M123" s="10" t="s">
        <v>892</v>
      </c>
      <c r="N123" s="10" t="s">
        <v>882</v>
      </c>
      <c r="O123" s="10" t="s">
        <v>19</v>
      </c>
    </row>
    <row r="124" spans="1:15" ht="29" x14ac:dyDescent="0.35">
      <c r="A124" s="31" t="s">
        <v>456</v>
      </c>
      <c r="B124" s="31" t="s">
        <v>108</v>
      </c>
      <c r="C124" s="31" t="s">
        <v>109</v>
      </c>
      <c r="D124" s="32" t="s">
        <v>457</v>
      </c>
      <c r="E124" s="37" t="s">
        <v>458</v>
      </c>
      <c r="F124" s="33">
        <v>720000</v>
      </c>
      <c r="G124" s="33">
        <v>600000</v>
      </c>
      <c r="H124" s="35"/>
      <c r="I124" s="33">
        <v>120000</v>
      </c>
      <c r="J124" s="10"/>
      <c r="K124" s="10"/>
      <c r="L124" s="10" t="s">
        <v>16</v>
      </c>
      <c r="M124" s="10" t="s">
        <v>892</v>
      </c>
      <c r="N124" s="10" t="s">
        <v>882</v>
      </c>
      <c r="O124" s="10" t="s">
        <v>19</v>
      </c>
    </row>
    <row r="125" spans="1:15" ht="29" x14ac:dyDescent="0.35">
      <c r="A125" s="31" t="s">
        <v>459</v>
      </c>
      <c r="B125" s="31" t="s">
        <v>108</v>
      </c>
      <c r="C125" s="31" t="s">
        <v>109</v>
      </c>
      <c r="D125" s="32" t="s">
        <v>460</v>
      </c>
      <c r="E125" s="37" t="s">
        <v>461</v>
      </c>
      <c r="F125" s="33">
        <v>770000</v>
      </c>
      <c r="G125" s="33">
        <v>693000</v>
      </c>
      <c r="H125" s="35"/>
      <c r="I125" s="33">
        <v>77000</v>
      </c>
      <c r="J125" s="10"/>
      <c r="K125" s="10"/>
      <c r="L125" s="10" t="s">
        <v>16</v>
      </c>
      <c r="M125" s="10" t="s">
        <v>892</v>
      </c>
      <c r="N125" s="10" t="s">
        <v>882</v>
      </c>
      <c r="O125" s="10" t="s">
        <v>19</v>
      </c>
    </row>
    <row r="126" spans="1:15" ht="29" x14ac:dyDescent="0.35">
      <c r="A126" s="31" t="s">
        <v>462</v>
      </c>
      <c r="B126" s="31" t="s">
        <v>108</v>
      </c>
      <c r="C126" s="31" t="s">
        <v>109</v>
      </c>
      <c r="D126" s="32" t="s">
        <v>463</v>
      </c>
      <c r="E126" s="37" t="s">
        <v>464</v>
      </c>
      <c r="F126" s="33">
        <v>700000</v>
      </c>
      <c r="G126" s="33">
        <v>595000</v>
      </c>
      <c r="H126" s="35"/>
      <c r="I126" s="33">
        <v>105000</v>
      </c>
      <c r="J126" s="10"/>
      <c r="K126" s="10"/>
      <c r="L126" s="10" t="s">
        <v>16</v>
      </c>
      <c r="M126" s="10" t="s">
        <v>892</v>
      </c>
      <c r="N126" s="10" t="s">
        <v>892</v>
      </c>
      <c r="O126" s="10" t="s">
        <v>19</v>
      </c>
    </row>
    <row r="127" spans="1:15" ht="29" x14ac:dyDescent="0.35">
      <c r="A127" s="31" t="s">
        <v>465</v>
      </c>
      <c r="B127" s="31" t="s">
        <v>108</v>
      </c>
      <c r="C127" s="31" t="s">
        <v>109</v>
      </c>
      <c r="D127" s="32" t="s">
        <v>466</v>
      </c>
      <c r="E127" s="37" t="s">
        <v>467</v>
      </c>
      <c r="F127" s="33">
        <v>984864.38</v>
      </c>
      <c r="G127" s="33">
        <v>700000</v>
      </c>
      <c r="H127" s="35"/>
      <c r="I127" s="33">
        <v>284864.38</v>
      </c>
      <c r="J127" s="10"/>
      <c r="K127" s="10"/>
      <c r="L127" s="10" t="s">
        <v>16</v>
      </c>
      <c r="M127" s="10" t="s">
        <v>892</v>
      </c>
      <c r="N127" s="10" t="s">
        <v>882</v>
      </c>
      <c r="O127" s="10" t="s">
        <v>927</v>
      </c>
    </row>
    <row r="128" spans="1:15" ht="58" x14ac:dyDescent="0.35">
      <c r="A128" s="31" t="s">
        <v>468</v>
      </c>
      <c r="B128" s="31" t="s">
        <v>108</v>
      </c>
      <c r="C128" s="31" t="s">
        <v>109</v>
      </c>
      <c r="D128" s="32" t="s">
        <v>469</v>
      </c>
      <c r="E128" s="37" t="s">
        <v>470</v>
      </c>
      <c r="F128" s="33">
        <v>200000</v>
      </c>
      <c r="G128" s="33">
        <v>180000</v>
      </c>
      <c r="H128" s="35"/>
      <c r="I128" s="33">
        <v>20000</v>
      </c>
      <c r="J128" s="10"/>
      <c r="K128" s="10"/>
      <c r="L128" s="10" t="s">
        <v>16</v>
      </c>
      <c r="M128" s="10" t="s">
        <v>22</v>
      </c>
      <c r="N128" s="10" t="s">
        <v>892</v>
      </c>
      <c r="O128" s="10" t="s">
        <v>892</v>
      </c>
    </row>
    <row r="129" spans="1:15" ht="29" x14ac:dyDescent="0.35">
      <c r="A129" s="31" t="s">
        <v>471</v>
      </c>
      <c r="B129" s="31" t="s">
        <v>108</v>
      </c>
      <c r="C129" s="31" t="s">
        <v>109</v>
      </c>
      <c r="D129" s="32" t="s">
        <v>472</v>
      </c>
      <c r="E129" s="37" t="s">
        <v>473</v>
      </c>
      <c r="F129" s="33">
        <v>720806.24</v>
      </c>
      <c r="G129" s="33">
        <v>612685.30000000005</v>
      </c>
      <c r="H129" s="35"/>
      <c r="I129" s="33">
        <v>108120.94</v>
      </c>
      <c r="J129" s="10"/>
      <c r="K129" s="10"/>
      <c r="L129" s="10" t="s">
        <v>16</v>
      </c>
      <c r="M129" s="10" t="s">
        <v>892</v>
      </c>
      <c r="N129" s="10" t="s">
        <v>882</v>
      </c>
      <c r="O129" s="10" t="s">
        <v>19</v>
      </c>
    </row>
    <row r="130" spans="1:15" ht="29" x14ac:dyDescent="0.35">
      <c r="A130" s="31" t="s">
        <v>474</v>
      </c>
      <c r="B130" s="31" t="s">
        <v>108</v>
      </c>
      <c r="C130" s="31" t="s">
        <v>109</v>
      </c>
      <c r="D130" s="32" t="s">
        <v>475</v>
      </c>
      <c r="E130" s="37" t="s">
        <v>476</v>
      </c>
      <c r="F130" s="33">
        <v>843620.54</v>
      </c>
      <c r="G130" s="33">
        <v>693620.54</v>
      </c>
      <c r="H130" s="35"/>
      <c r="I130" s="33">
        <v>150000</v>
      </c>
      <c r="J130" s="10"/>
      <c r="K130" s="10"/>
      <c r="L130" s="10" t="s">
        <v>16</v>
      </c>
      <c r="M130" s="10" t="s">
        <v>892</v>
      </c>
      <c r="N130" s="10" t="s">
        <v>882</v>
      </c>
      <c r="O130" s="10" t="s">
        <v>927</v>
      </c>
    </row>
    <row r="131" spans="1:15" ht="29" x14ac:dyDescent="0.35">
      <c r="A131" s="31" t="s">
        <v>477</v>
      </c>
      <c r="B131" s="31" t="s">
        <v>108</v>
      </c>
      <c r="C131" s="31" t="s">
        <v>109</v>
      </c>
      <c r="D131" s="32" t="s">
        <v>478</v>
      </c>
      <c r="E131" s="37" t="s">
        <v>479</v>
      </c>
      <c r="F131" s="33">
        <v>500000</v>
      </c>
      <c r="G131" s="33">
        <v>400000</v>
      </c>
      <c r="H131" s="35"/>
      <c r="I131" s="33">
        <v>100000</v>
      </c>
      <c r="J131" s="10"/>
      <c r="K131" s="10"/>
      <c r="L131" s="10" t="s">
        <v>16</v>
      </c>
      <c r="M131" s="10" t="s">
        <v>22</v>
      </c>
      <c r="N131" s="10" t="s">
        <v>892</v>
      </c>
      <c r="O131" s="10" t="s">
        <v>19</v>
      </c>
    </row>
    <row r="132" spans="1:15" ht="43.5" x14ac:dyDescent="0.35">
      <c r="A132" s="31" t="s">
        <v>480</v>
      </c>
      <c r="B132" s="31" t="s">
        <v>108</v>
      </c>
      <c r="C132" s="31" t="s">
        <v>109</v>
      </c>
      <c r="D132" s="32" t="s">
        <v>481</v>
      </c>
      <c r="E132" s="37" t="s">
        <v>482</v>
      </c>
      <c r="F132" s="33">
        <v>999000</v>
      </c>
      <c r="G132" s="33">
        <v>499000</v>
      </c>
      <c r="H132" s="35"/>
      <c r="I132" s="33">
        <v>500000</v>
      </c>
      <c r="J132" s="10"/>
      <c r="K132" s="10"/>
      <c r="L132" s="10" t="s">
        <v>16</v>
      </c>
      <c r="M132" s="10" t="s">
        <v>892</v>
      </c>
      <c r="N132" s="10" t="s">
        <v>882</v>
      </c>
      <c r="O132" s="10" t="s">
        <v>927</v>
      </c>
    </row>
    <row r="133" spans="1:15" ht="58" x14ac:dyDescent="0.35">
      <c r="A133" s="31" t="s">
        <v>483</v>
      </c>
      <c r="B133" s="31" t="s">
        <v>108</v>
      </c>
      <c r="C133" s="31" t="s">
        <v>109</v>
      </c>
      <c r="D133" s="32" t="s">
        <v>484</v>
      </c>
      <c r="E133" s="37" t="s">
        <v>485</v>
      </c>
      <c r="F133" s="33">
        <v>1410178.73</v>
      </c>
      <c r="G133" s="33">
        <v>700000</v>
      </c>
      <c r="H133" s="35"/>
      <c r="I133" s="33">
        <v>710178.73</v>
      </c>
      <c r="J133" s="10"/>
      <c r="K133" s="10"/>
      <c r="L133" s="10" t="s">
        <v>16</v>
      </c>
      <c r="M133" s="10" t="s">
        <v>892</v>
      </c>
      <c r="N133" s="10" t="s">
        <v>22</v>
      </c>
      <c r="O133" s="10" t="s">
        <v>927</v>
      </c>
    </row>
    <row r="134" spans="1:15" ht="29" x14ac:dyDescent="0.35">
      <c r="A134" s="31" t="s">
        <v>486</v>
      </c>
      <c r="B134" s="31" t="s">
        <v>108</v>
      </c>
      <c r="C134" s="31" t="s">
        <v>109</v>
      </c>
      <c r="D134" s="32" t="s">
        <v>487</v>
      </c>
      <c r="E134" s="37" t="s">
        <v>488</v>
      </c>
      <c r="F134" s="33">
        <v>506000</v>
      </c>
      <c r="G134" s="33">
        <v>431000</v>
      </c>
      <c r="H134" s="35"/>
      <c r="I134" s="33">
        <v>75000</v>
      </c>
      <c r="J134" s="10"/>
      <c r="K134" s="10"/>
      <c r="L134" s="10" t="s">
        <v>16</v>
      </c>
      <c r="M134" s="10" t="s">
        <v>892</v>
      </c>
      <c r="N134" s="10" t="s">
        <v>892</v>
      </c>
      <c r="O134" s="10" t="s">
        <v>882</v>
      </c>
    </row>
    <row r="135" spans="1:15" ht="29" x14ac:dyDescent="0.35">
      <c r="A135" s="31" t="s">
        <v>489</v>
      </c>
      <c r="B135" s="31" t="s">
        <v>108</v>
      </c>
      <c r="C135" s="31" t="s">
        <v>109</v>
      </c>
      <c r="D135" s="32" t="s">
        <v>490</v>
      </c>
      <c r="E135" s="37" t="s">
        <v>491</v>
      </c>
      <c r="F135" s="33">
        <v>698440.12</v>
      </c>
      <c r="G135" s="33">
        <v>628596.11</v>
      </c>
      <c r="H135" s="35"/>
      <c r="I135" s="33">
        <v>69844.009999999995</v>
      </c>
      <c r="J135" s="10"/>
      <c r="K135" s="10"/>
      <c r="L135" s="10" t="s">
        <v>16</v>
      </c>
      <c r="M135" s="10" t="s">
        <v>892</v>
      </c>
      <c r="N135" s="10" t="s">
        <v>892</v>
      </c>
      <c r="O135" s="10" t="s">
        <v>19</v>
      </c>
    </row>
    <row r="136" spans="1:15" ht="43.5" x14ac:dyDescent="0.35">
      <c r="A136" s="31" t="s">
        <v>492</v>
      </c>
      <c r="B136" s="31" t="s">
        <v>108</v>
      </c>
      <c r="C136" s="31" t="s">
        <v>109</v>
      </c>
      <c r="D136" s="32" t="s">
        <v>493</v>
      </c>
      <c r="E136" s="37" t="s">
        <v>494</v>
      </c>
      <c r="F136" s="33">
        <v>840000</v>
      </c>
      <c r="G136" s="33">
        <v>700000</v>
      </c>
      <c r="H136" s="35"/>
      <c r="I136" s="33">
        <v>140000</v>
      </c>
      <c r="J136" s="10"/>
      <c r="K136" s="10"/>
      <c r="L136" s="10" t="s">
        <v>16</v>
      </c>
      <c r="M136" s="10" t="s">
        <v>892</v>
      </c>
      <c r="N136" s="10" t="s">
        <v>882</v>
      </c>
      <c r="O136" s="10" t="s">
        <v>927</v>
      </c>
    </row>
    <row r="137" spans="1:15" ht="29" x14ac:dyDescent="0.35">
      <c r="A137" s="31" t="s">
        <v>495</v>
      </c>
      <c r="B137" s="31" t="s">
        <v>108</v>
      </c>
      <c r="C137" s="31" t="s">
        <v>109</v>
      </c>
      <c r="D137" s="32" t="s">
        <v>496</v>
      </c>
      <c r="E137" s="37" t="s">
        <v>497</v>
      </c>
      <c r="F137" s="33">
        <v>912589.99</v>
      </c>
      <c r="G137" s="33">
        <v>700000</v>
      </c>
      <c r="H137" s="35"/>
      <c r="I137" s="33">
        <v>212589.99</v>
      </c>
      <c r="J137" s="10"/>
      <c r="K137" s="10"/>
      <c r="L137" s="10" t="s">
        <v>16</v>
      </c>
      <c r="M137" s="10" t="s">
        <v>892</v>
      </c>
      <c r="N137" s="10" t="s">
        <v>882</v>
      </c>
      <c r="O137" s="10" t="s">
        <v>927</v>
      </c>
    </row>
    <row r="138" spans="1:15" ht="29" x14ac:dyDescent="0.35">
      <c r="A138" s="31" t="s">
        <v>498</v>
      </c>
      <c r="B138" s="31" t="s">
        <v>108</v>
      </c>
      <c r="C138" s="31" t="s">
        <v>109</v>
      </c>
      <c r="D138" s="32" t="s">
        <v>499</v>
      </c>
      <c r="E138" s="37" t="s">
        <v>500</v>
      </c>
      <c r="F138" s="33">
        <v>770000</v>
      </c>
      <c r="G138" s="33">
        <v>693000</v>
      </c>
      <c r="H138" s="35"/>
      <c r="I138" s="33">
        <v>77000</v>
      </c>
      <c r="J138" s="10"/>
      <c r="K138" s="10"/>
      <c r="L138" s="10" t="s">
        <v>16</v>
      </c>
      <c r="M138" s="10" t="s">
        <v>892</v>
      </c>
      <c r="N138" s="10" t="s">
        <v>882</v>
      </c>
      <c r="O138" s="10" t="s">
        <v>19</v>
      </c>
    </row>
    <row r="139" spans="1:15" ht="29" x14ac:dyDescent="0.35">
      <c r="A139" s="31" t="s">
        <v>501</v>
      </c>
      <c r="B139" s="31" t="s">
        <v>108</v>
      </c>
      <c r="C139" s="31" t="s">
        <v>109</v>
      </c>
      <c r="D139" s="32" t="s">
        <v>502</v>
      </c>
      <c r="E139" s="37" t="s">
        <v>503</v>
      </c>
      <c r="F139" s="33">
        <v>696945.65</v>
      </c>
      <c r="G139" s="33">
        <v>627132.15</v>
      </c>
      <c r="H139" s="35"/>
      <c r="I139" s="33">
        <v>69813.5</v>
      </c>
      <c r="J139" s="10"/>
      <c r="K139" s="10"/>
      <c r="L139" s="10" t="s">
        <v>16</v>
      </c>
      <c r="M139" s="10" t="s">
        <v>892</v>
      </c>
      <c r="N139" s="10" t="s">
        <v>892</v>
      </c>
      <c r="O139" s="10" t="s">
        <v>19</v>
      </c>
    </row>
    <row r="140" spans="1:15" ht="43.5" x14ac:dyDescent="0.35">
      <c r="A140" s="31" t="s">
        <v>504</v>
      </c>
      <c r="B140" s="31" t="s">
        <v>108</v>
      </c>
      <c r="C140" s="31" t="s">
        <v>109</v>
      </c>
      <c r="D140" s="32" t="s">
        <v>505</v>
      </c>
      <c r="E140" s="37" t="s">
        <v>506</v>
      </c>
      <c r="F140" s="33">
        <v>770000</v>
      </c>
      <c r="G140" s="33">
        <v>700000</v>
      </c>
      <c r="H140" s="35"/>
      <c r="I140" s="33">
        <v>70000</v>
      </c>
      <c r="J140" s="10"/>
      <c r="K140" s="10"/>
      <c r="L140" s="10" t="s">
        <v>16</v>
      </c>
      <c r="M140" s="10" t="s">
        <v>892</v>
      </c>
      <c r="N140" s="10" t="s">
        <v>882</v>
      </c>
      <c r="O140" s="10" t="s">
        <v>19</v>
      </c>
    </row>
    <row r="141" spans="1:15" ht="29" x14ac:dyDescent="0.35">
      <c r="A141" s="31" t="s">
        <v>507</v>
      </c>
      <c r="B141" s="31" t="s">
        <v>108</v>
      </c>
      <c r="C141" s="31" t="s">
        <v>109</v>
      </c>
      <c r="D141" s="32" t="s">
        <v>508</v>
      </c>
      <c r="E141" s="37" t="s">
        <v>509</v>
      </c>
      <c r="F141" s="33">
        <v>700000</v>
      </c>
      <c r="G141" s="33">
        <v>560000</v>
      </c>
      <c r="H141" s="35"/>
      <c r="I141" s="33">
        <v>140000</v>
      </c>
      <c r="J141" s="10"/>
      <c r="K141" s="10"/>
      <c r="L141" s="10" t="s">
        <v>16</v>
      </c>
      <c r="M141" s="10" t="s">
        <v>892</v>
      </c>
      <c r="N141" s="10" t="s">
        <v>892</v>
      </c>
      <c r="O141" s="10" t="s">
        <v>19</v>
      </c>
    </row>
    <row r="142" spans="1:15" ht="29" x14ac:dyDescent="0.35">
      <c r="A142" s="31" t="s">
        <v>510</v>
      </c>
      <c r="B142" s="31" t="s">
        <v>108</v>
      </c>
      <c r="C142" s="31" t="s">
        <v>109</v>
      </c>
      <c r="D142" s="32" t="s">
        <v>511</v>
      </c>
      <c r="E142" s="37" t="s">
        <v>512</v>
      </c>
      <c r="F142" s="33">
        <v>700000</v>
      </c>
      <c r="G142" s="33">
        <v>630000</v>
      </c>
      <c r="H142" s="35"/>
      <c r="I142" s="33">
        <v>70000</v>
      </c>
      <c r="J142" s="10"/>
      <c r="K142" s="10"/>
      <c r="L142" s="10" t="s">
        <v>16</v>
      </c>
      <c r="M142" s="10" t="s">
        <v>892</v>
      </c>
      <c r="N142" s="10" t="s">
        <v>892</v>
      </c>
      <c r="O142" s="10" t="s">
        <v>19</v>
      </c>
    </row>
    <row r="143" spans="1:15" ht="43.5" x14ac:dyDescent="0.35">
      <c r="A143" s="31" t="s">
        <v>513</v>
      </c>
      <c r="B143" s="31" t="s">
        <v>108</v>
      </c>
      <c r="C143" s="31" t="s">
        <v>109</v>
      </c>
      <c r="D143" s="32" t="s">
        <v>514</v>
      </c>
      <c r="E143" s="37" t="s">
        <v>515</v>
      </c>
      <c r="F143" s="33">
        <v>805000</v>
      </c>
      <c r="G143" s="33">
        <v>700000</v>
      </c>
      <c r="H143" s="35"/>
      <c r="I143" s="33">
        <v>105000</v>
      </c>
      <c r="J143" s="10"/>
      <c r="K143" s="10"/>
      <c r="L143" s="10" t="s">
        <v>16</v>
      </c>
      <c r="M143" s="10" t="s">
        <v>892</v>
      </c>
      <c r="N143" s="10" t="s">
        <v>882</v>
      </c>
      <c r="O143" s="10" t="s">
        <v>927</v>
      </c>
    </row>
    <row r="144" spans="1:15" ht="29" x14ac:dyDescent="0.35">
      <c r="A144" s="31" t="s">
        <v>516</v>
      </c>
      <c r="B144" s="31" t="s">
        <v>108</v>
      </c>
      <c r="C144" s="31" t="s">
        <v>109</v>
      </c>
      <c r="D144" s="32" t="s">
        <v>517</v>
      </c>
      <c r="E144" s="37" t="s">
        <v>518</v>
      </c>
      <c r="F144" s="33">
        <v>700000</v>
      </c>
      <c r="G144" s="33">
        <v>595000</v>
      </c>
      <c r="H144" s="35"/>
      <c r="I144" s="33">
        <v>105000</v>
      </c>
      <c r="J144" s="10"/>
      <c r="K144" s="10"/>
      <c r="L144" s="10" t="s">
        <v>16</v>
      </c>
      <c r="M144" s="10" t="s">
        <v>892</v>
      </c>
      <c r="N144" s="10" t="s">
        <v>892</v>
      </c>
      <c r="O144" s="10" t="s">
        <v>19</v>
      </c>
    </row>
    <row r="145" spans="1:15" ht="29" x14ac:dyDescent="0.35">
      <c r="A145" s="31" t="s">
        <v>519</v>
      </c>
      <c r="B145" s="31" t="s">
        <v>108</v>
      </c>
      <c r="C145" s="31" t="s">
        <v>109</v>
      </c>
      <c r="D145" s="32" t="s">
        <v>520</v>
      </c>
      <c r="E145" s="37" t="s">
        <v>521</v>
      </c>
      <c r="F145" s="33">
        <v>744998.27999999991</v>
      </c>
      <c r="G145" s="33">
        <v>670498.44999999995</v>
      </c>
      <c r="H145" s="35"/>
      <c r="I145" s="33">
        <v>74499.83</v>
      </c>
      <c r="J145" s="10"/>
      <c r="K145" s="10"/>
      <c r="L145" s="10" t="s">
        <v>16</v>
      </c>
      <c r="M145" s="10" t="s">
        <v>892</v>
      </c>
      <c r="N145" s="10" t="s">
        <v>882</v>
      </c>
      <c r="O145" s="10" t="s">
        <v>19</v>
      </c>
    </row>
    <row r="146" spans="1:15" ht="43.5" x14ac:dyDescent="0.35">
      <c r="A146" s="31" t="s">
        <v>522</v>
      </c>
      <c r="B146" s="31" t="s">
        <v>108</v>
      </c>
      <c r="C146" s="31" t="s">
        <v>109</v>
      </c>
      <c r="D146" s="32" t="s">
        <v>523</v>
      </c>
      <c r="E146" s="37" t="s">
        <v>524</v>
      </c>
      <c r="F146" s="33">
        <v>770000</v>
      </c>
      <c r="G146" s="33">
        <v>693000</v>
      </c>
      <c r="H146" s="35"/>
      <c r="I146" s="33">
        <v>77000</v>
      </c>
      <c r="J146" s="10"/>
      <c r="K146" s="10"/>
      <c r="L146" s="10" t="s">
        <v>16</v>
      </c>
      <c r="M146" s="10" t="s">
        <v>892</v>
      </c>
      <c r="N146" s="10" t="s">
        <v>882</v>
      </c>
      <c r="O146" s="10" t="s">
        <v>19</v>
      </c>
    </row>
    <row r="147" spans="1:15" ht="29" x14ac:dyDescent="0.35">
      <c r="A147" s="31" t="s">
        <v>525</v>
      </c>
      <c r="B147" s="31" t="s">
        <v>108</v>
      </c>
      <c r="C147" s="31" t="s">
        <v>109</v>
      </c>
      <c r="D147" s="32" t="s">
        <v>526</v>
      </c>
      <c r="E147" s="37" t="s">
        <v>527</v>
      </c>
      <c r="F147" s="33">
        <v>880000</v>
      </c>
      <c r="G147" s="33">
        <v>680000</v>
      </c>
      <c r="H147" s="35"/>
      <c r="I147" s="33">
        <v>200000</v>
      </c>
      <c r="J147" s="10"/>
      <c r="K147" s="10"/>
      <c r="L147" s="10" t="s">
        <v>16</v>
      </c>
      <c r="M147" s="10" t="s">
        <v>892</v>
      </c>
      <c r="N147" s="10" t="s">
        <v>882</v>
      </c>
      <c r="O147" s="10" t="s">
        <v>927</v>
      </c>
    </row>
    <row r="148" spans="1:15" ht="58" x14ac:dyDescent="0.35">
      <c r="A148" s="31" t="s">
        <v>528</v>
      </c>
      <c r="B148" s="31" t="s">
        <v>108</v>
      </c>
      <c r="C148" s="31" t="s">
        <v>109</v>
      </c>
      <c r="D148" s="32" t="s">
        <v>529</v>
      </c>
      <c r="E148" s="37" t="s">
        <v>530</v>
      </c>
      <c r="F148" s="33">
        <v>999192.17</v>
      </c>
      <c r="G148" s="33">
        <v>699434.52</v>
      </c>
      <c r="H148" s="35"/>
      <c r="I148" s="33">
        <v>299757.65000000002</v>
      </c>
      <c r="J148" s="10"/>
      <c r="K148" s="10"/>
      <c r="L148" s="10" t="s">
        <v>16</v>
      </c>
      <c r="M148" s="10" t="s">
        <v>892</v>
      </c>
      <c r="N148" s="10" t="s">
        <v>882</v>
      </c>
      <c r="O148" s="10" t="s">
        <v>927</v>
      </c>
    </row>
    <row r="149" spans="1:15" ht="43.5" x14ac:dyDescent="0.35">
      <c r="A149" s="31" t="s">
        <v>531</v>
      </c>
      <c r="B149" s="31" t="s">
        <v>108</v>
      </c>
      <c r="C149" s="31" t="s">
        <v>109</v>
      </c>
      <c r="D149" s="32" t="s">
        <v>532</v>
      </c>
      <c r="E149" s="37" t="s">
        <v>533</v>
      </c>
      <c r="F149" s="33">
        <v>1966145.07</v>
      </c>
      <c r="G149" s="33">
        <v>700000</v>
      </c>
      <c r="H149" s="35"/>
      <c r="I149" s="33">
        <v>1266145.07</v>
      </c>
      <c r="J149" s="10"/>
      <c r="K149" s="10"/>
      <c r="L149" s="10" t="s">
        <v>16</v>
      </c>
      <c r="M149" s="10" t="s">
        <v>892</v>
      </c>
      <c r="N149" s="10" t="s">
        <v>22</v>
      </c>
      <c r="O149" s="10" t="s">
        <v>21</v>
      </c>
    </row>
    <row r="150" spans="1:15" ht="29" x14ac:dyDescent="0.35">
      <c r="A150" s="31" t="s">
        <v>534</v>
      </c>
      <c r="B150" s="31" t="s">
        <v>108</v>
      </c>
      <c r="C150" s="31" t="s">
        <v>109</v>
      </c>
      <c r="D150" s="32" t="s">
        <v>535</v>
      </c>
      <c r="E150" s="37" t="s">
        <v>536</v>
      </c>
      <c r="F150" s="33">
        <v>1030000</v>
      </c>
      <c r="G150" s="33">
        <v>700000</v>
      </c>
      <c r="H150" s="35"/>
      <c r="I150" s="33">
        <v>330000</v>
      </c>
      <c r="J150" s="10"/>
      <c r="K150" s="10"/>
      <c r="L150" s="10" t="s">
        <v>16</v>
      </c>
      <c r="M150" s="10" t="s">
        <v>892</v>
      </c>
      <c r="N150" s="10" t="s">
        <v>22</v>
      </c>
      <c r="O150" s="10" t="s">
        <v>927</v>
      </c>
    </row>
    <row r="151" spans="1:15" ht="29" x14ac:dyDescent="0.35">
      <c r="A151" s="31" t="s">
        <v>537</v>
      </c>
      <c r="B151" s="31" t="s">
        <v>108</v>
      </c>
      <c r="C151" s="31" t="s">
        <v>109</v>
      </c>
      <c r="D151" s="32" t="s">
        <v>538</v>
      </c>
      <c r="E151" s="37" t="s">
        <v>539</v>
      </c>
      <c r="F151" s="33">
        <v>751888.65</v>
      </c>
      <c r="G151" s="33">
        <v>676699.78</v>
      </c>
      <c r="H151" s="35"/>
      <c r="I151" s="33">
        <v>75188.87</v>
      </c>
      <c r="J151" s="10"/>
      <c r="K151" s="10"/>
      <c r="L151" s="10" t="s">
        <v>16</v>
      </c>
      <c r="M151" s="10" t="s">
        <v>892</v>
      </c>
      <c r="N151" s="10" t="s">
        <v>882</v>
      </c>
      <c r="O151" s="10" t="s">
        <v>19</v>
      </c>
    </row>
    <row r="152" spans="1:15" ht="29" x14ac:dyDescent="0.35">
      <c r="A152" s="31" t="s">
        <v>540</v>
      </c>
      <c r="B152" s="31" t="s">
        <v>108</v>
      </c>
      <c r="C152" s="31" t="s">
        <v>109</v>
      </c>
      <c r="D152" s="32" t="s">
        <v>541</v>
      </c>
      <c r="E152" s="37" t="s">
        <v>542</v>
      </c>
      <c r="F152" s="33">
        <v>150000</v>
      </c>
      <c r="G152" s="33">
        <v>135000</v>
      </c>
      <c r="H152" s="35"/>
      <c r="I152" s="33">
        <v>15000</v>
      </c>
      <c r="J152" s="10"/>
      <c r="K152" s="10"/>
      <c r="L152" s="10" t="s">
        <v>16</v>
      </c>
      <c r="M152" s="10" t="s">
        <v>22</v>
      </c>
      <c r="N152" s="10" t="s">
        <v>892</v>
      </c>
      <c r="O152" s="10" t="s">
        <v>892</v>
      </c>
    </row>
    <row r="153" spans="1:15" ht="29" x14ac:dyDescent="0.35">
      <c r="A153" s="31" t="s">
        <v>543</v>
      </c>
      <c r="B153" s="31" t="s">
        <v>108</v>
      </c>
      <c r="C153" s="31" t="s">
        <v>109</v>
      </c>
      <c r="D153" s="32" t="s">
        <v>544</v>
      </c>
      <c r="E153" s="37" t="s">
        <v>545</v>
      </c>
      <c r="F153" s="33">
        <v>299999.99</v>
      </c>
      <c r="G153" s="33">
        <v>269999.99</v>
      </c>
      <c r="H153" s="35"/>
      <c r="I153" s="33">
        <v>30000</v>
      </c>
      <c r="J153" s="10"/>
      <c r="K153" s="10"/>
      <c r="L153" s="10" t="s">
        <v>16</v>
      </c>
      <c r="M153" s="10" t="s">
        <v>22</v>
      </c>
      <c r="N153" s="10" t="s">
        <v>892</v>
      </c>
      <c r="O153" s="10" t="s">
        <v>882</v>
      </c>
    </row>
    <row r="154" spans="1:15" ht="29" x14ac:dyDescent="0.35">
      <c r="A154" s="31" t="s">
        <v>546</v>
      </c>
      <c r="B154" s="31" t="s">
        <v>108</v>
      </c>
      <c r="C154" s="31" t="s">
        <v>109</v>
      </c>
      <c r="D154" s="32" t="s">
        <v>547</v>
      </c>
      <c r="E154" s="37" t="s">
        <v>548</v>
      </c>
      <c r="F154" s="33">
        <v>1000000</v>
      </c>
      <c r="G154" s="33">
        <v>700000</v>
      </c>
      <c r="H154" s="35"/>
      <c r="I154" s="33">
        <v>300000</v>
      </c>
      <c r="J154" s="10"/>
      <c r="K154" s="10"/>
      <c r="L154" s="10" t="s">
        <v>16</v>
      </c>
      <c r="M154" s="10" t="s">
        <v>892</v>
      </c>
      <c r="N154" s="10" t="s">
        <v>882</v>
      </c>
      <c r="O154" s="10" t="s">
        <v>927</v>
      </c>
    </row>
    <row r="155" spans="1:15" ht="43.5" x14ac:dyDescent="0.35">
      <c r="A155" s="31" t="s">
        <v>549</v>
      </c>
      <c r="B155" s="31" t="s">
        <v>108</v>
      </c>
      <c r="C155" s="31" t="s">
        <v>109</v>
      </c>
      <c r="D155" s="32" t="s">
        <v>550</v>
      </c>
      <c r="E155" s="37" t="s">
        <v>551</v>
      </c>
      <c r="F155" s="33">
        <v>805000</v>
      </c>
      <c r="G155" s="33">
        <v>700000</v>
      </c>
      <c r="H155" s="35"/>
      <c r="I155" s="33">
        <v>105000</v>
      </c>
      <c r="J155" s="10"/>
      <c r="K155" s="10"/>
      <c r="L155" s="10" t="s">
        <v>16</v>
      </c>
      <c r="M155" s="10" t="s">
        <v>892</v>
      </c>
      <c r="N155" s="10" t="s">
        <v>882</v>
      </c>
      <c r="O155" s="10" t="s">
        <v>927</v>
      </c>
    </row>
    <row r="156" spans="1:15" ht="29" x14ac:dyDescent="0.35">
      <c r="A156" s="31" t="s">
        <v>552</v>
      </c>
      <c r="B156" s="31" t="s">
        <v>108</v>
      </c>
      <c r="C156" s="31" t="s">
        <v>109</v>
      </c>
      <c r="D156" s="32" t="s">
        <v>553</v>
      </c>
      <c r="E156" s="37" t="s">
        <v>554</v>
      </c>
      <c r="F156" s="33">
        <v>955629.21</v>
      </c>
      <c r="G156" s="33">
        <v>700000</v>
      </c>
      <c r="H156" s="35"/>
      <c r="I156" s="33">
        <v>255629.21</v>
      </c>
      <c r="J156" s="10"/>
      <c r="K156" s="10"/>
      <c r="L156" s="10" t="s">
        <v>16</v>
      </c>
      <c r="M156" s="10" t="s">
        <v>892</v>
      </c>
      <c r="N156" s="10" t="s">
        <v>882</v>
      </c>
      <c r="O156" s="10" t="s">
        <v>927</v>
      </c>
    </row>
    <row r="157" spans="1:15" ht="29" x14ac:dyDescent="0.35">
      <c r="A157" s="31" t="s">
        <v>555</v>
      </c>
      <c r="B157" s="31" t="s">
        <v>108</v>
      </c>
      <c r="C157" s="31" t="s">
        <v>109</v>
      </c>
      <c r="D157" s="32" t="s">
        <v>556</v>
      </c>
      <c r="E157" s="37" t="s">
        <v>557</v>
      </c>
      <c r="F157" s="33">
        <v>134673.45000000001</v>
      </c>
      <c r="G157" s="33">
        <v>121000</v>
      </c>
      <c r="H157" s="35"/>
      <c r="I157" s="33">
        <v>13673.45</v>
      </c>
      <c r="J157" s="10"/>
      <c r="K157" s="10"/>
      <c r="L157" s="10" t="s">
        <v>16</v>
      </c>
      <c r="M157" s="10" t="s">
        <v>22</v>
      </c>
      <c r="N157" s="10" t="s">
        <v>892</v>
      </c>
      <c r="O157" s="10" t="s">
        <v>892</v>
      </c>
    </row>
    <row r="158" spans="1:15" ht="43.5" x14ac:dyDescent="0.35">
      <c r="A158" s="31" t="s">
        <v>558</v>
      </c>
      <c r="B158" s="31" t="s">
        <v>108</v>
      </c>
      <c r="C158" s="31" t="s">
        <v>109</v>
      </c>
      <c r="D158" s="32" t="s">
        <v>559</v>
      </c>
      <c r="E158" s="37" t="s">
        <v>560</v>
      </c>
      <c r="F158" s="33">
        <v>644707.76</v>
      </c>
      <c r="G158" s="33">
        <v>549856.76</v>
      </c>
      <c r="H158" s="35"/>
      <c r="I158" s="33">
        <v>94851</v>
      </c>
      <c r="J158" s="10"/>
      <c r="K158" s="10"/>
      <c r="L158" s="10" t="s">
        <v>16</v>
      </c>
      <c r="M158" s="10" t="s">
        <v>892</v>
      </c>
      <c r="N158" s="10" t="s">
        <v>892</v>
      </c>
      <c r="O158" s="10" t="s">
        <v>882</v>
      </c>
    </row>
    <row r="159" spans="1:15" ht="29" x14ac:dyDescent="0.35">
      <c r="A159" s="31" t="s">
        <v>561</v>
      </c>
      <c r="B159" s="31" t="s">
        <v>108</v>
      </c>
      <c r="C159" s="31" t="s">
        <v>109</v>
      </c>
      <c r="D159" s="32" t="s">
        <v>562</v>
      </c>
      <c r="E159" s="37" t="s">
        <v>563</v>
      </c>
      <c r="F159" s="33">
        <v>1654690.15</v>
      </c>
      <c r="G159" s="33">
        <v>700000</v>
      </c>
      <c r="H159" s="35"/>
      <c r="I159" s="33">
        <v>954690.15</v>
      </c>
      <c r="J159" s="10"/>
      <c r="K159" s="10"/>
      <c r="L159" s="10" t="s">
        <v>16</v>
      </c>
      <c r="M159" s="10" t="s">
        <v>892</v>
      </c>
      <c r="N159" s="10" t="s">
        <v>22</v>
      </c>
      <c r="O159" s="10" t="s">
        <v>927</v>
      </c>
    </row>
    <row r="160" spans="1:15" ht="29" x14ac:dyDescent="0.35">
      <c r="A160" s="31" t="s">
        <v>564</v>
      </c>
      <c r="B160" s="31" t="s">
        <v>108</v>
      </c>
      <c r="C160" s="31" t="s">
        <v>109</v>
      </c>
      <c r="D160" s="32" t="s">
        <v>565</v>
      </c>
      <c r="E160" s="37" t="s">
        <v>566</v>
      </c>
      <c r="F160" s="33">
        <v>699572.39</v>
      </c>
      <c r="G160" s="33">
        <v>629615.15</v>
      </c>
      <c r="H160" s="35"/>
      <c r="I160" s="33">
        <v>69957.240000000005</v>
      </c>
      <c r="J160" s="10"/>
      <c r="K160" s="10"/>
      <c r="L160" s="10" t="s">
        <v>16</v>
      </c>
      <c r="M160" s="10" t="s">
        <v>892</v>
      </c>
      <c r="N160" s="10" t="s">
        <v>892</v>
      </c>
      <c r="O160" s="10" t="s">
        <v>19</v>
      </c>
    </row>
    <row r="161" spans="1:15" ht="43.5" x14ac:dyDescent="0.35">
      <c r="A161" s="31" t="s">
        <v>567</v>
      </c>
      <c r="B161" s="31" t="s">
        <v>108</v>
      </c>
      <c r="C161" s="31" t="s">
        <v>109</v>
      </c>
      <c r="D161" s="32" t="s">
        <v>568</v>
      </c>
      <c r="E161" s="37" t="s">
        <v>569</v>
      </c>
      <c r="F161" s="33">
        <v>700000</v>
      </c>
      <c r="G161" s="33">
        <v>378490.45</v>
      </c>
      <c r="H161" s="35"/>
      <c r="I161" s="33">
        <v>321509.55</v>
      </c>
      <c r="J161" s="10"/>
      <c r="K161" s="10"/>
      <c r="L161" s="10" t="s">
        <v>16</v>
      </c>
      <c r="M161" s="10" t="s">
        <v>892</v>
      </c>
      <c r="N161" s="10" t="s">
        <v>892</v>
      </c>
      <c r="O161" s="10" t="s">
        <v>19</v>
      </c>
    </row>
    <row r="162" spans="1:15" ht="29" x14ac:dyDescent="0.35">
      <c r="A162" s="31" t="s">
        <v>570</v>
      </c>
      <c r="B162" s="31" t="s">
        <v>108</v>
      </c>
      <c r="C162" s="31" t="s">
        <v>109</v>
      </c>
      <c r="D162" s="32" t="s">
        <v>571</v>
      </c>
      <c r="E162" s="37" t="s">
        <v>572</v>
      </c>
      <c r="F162" s="33">
        <v>1393359.74</v>
      </c>
      <c r="G162" s="33">
        <v>700000</v>
      </c>
      <c r="H162" s="35"/>
      <c r="I162" s="33">
        <v>693359.74</v>
      </c>
      <c r="J162" s="10"/>
      <c r="K162" s="10"/>
      <c r="L162" s="10" t="s">
        <v>16</v>
      </c>
      <c r="M162" s="10" t="s">
        <v>892</v>
      </c>
      <c r="N162" s="10" t="s">
        <v>22</v>
      </c>
      <c r="O162" s="10" t="s">
        <v>927</v>
      </c>
    </row>
    <row r="163" spans="1:15" ht="29" x14ac:dyDescent="0.35">
      <c r="A163" s="31" t="s">
        <v>573</v>
      </c>
      <c r="B163" s="31" t="s">
        <v>108</v>
      </c>
      <c r="C163" s="31" t="s">
        <v>109</v>
      </c>
      <c r="D163" s="32" t="s">
        <v>574</v>
      </c>
      <c r="E163" s="37" t="s">
        <v>575</v>
      </c>
      <c r="F163" s="33">
        <v>830338.08</v>
      </c>
      <c r="G163" s="33">
        <v>680000</v>
      </c>
      <c r="H163" s="35"/>
      <c r="I163" s="33">
        <v>150338.07999999999</v>
      </c>
      <c r="J163" s="10"/>
      <c r="K163" s="10"/>
      <c r="L163" s="10" t="s">
        <v>16</v>
      </c>
      <c r="M163" s="10" t="s">
        <v>892</v>
      </c>
      <c r="N163" s="10" t="s">
        <v>882</v>
      </c>
      <c r="O163" s="10" t="s">
        <v>927</v>
      </c>
    </row>
    <row r="164" spans="1:15" ht="43.5" x14ac:dyDescent="0.35">
      <c r="A164" s="31" t="s">
        <v>576</v>
      </c>
      <c r="B164" s="31" t="s">
        <v>108</v>
      </c>
      <c r="C164" s="31" t="s">
        <v>109</v>
      </c>
      <c r="D164" s="32" t="s">
        <v>577</v>
      </c>
      <c r="E164" s="37" t="s">
        <v>578</v>
      </c>
      <c r="F164" s="33">
        <v>805000</v>
      </c>
      <c r="G164" s="33">
        <v>684250</v>
      </c>
      <c r="H164" s="35"/>
      <c r="I164" s="33">
        <v>120750</v>
      </c>
      <c r="J164" s="10"/>
      <c r="K164" s="10"/>
      <c r="L164" s="10" t="s">
        <v>16</v>
      </c>
      <c r="M164" s="10" t="s">
        <v>892</v>
      </c>
      <c r="N164" s="10" t="s">
        <v>882</v>
      </c>
      <c r="O164" s="10" t="s">
        <v>927</v>
      </c>
    </row>
    <row r="165" spans="1:15" ht="29" x14ac:dyDescent="0.35">
      <c r="A165" s="31" t="s">
        <v>579</v>
      </c>
      <c r="B165" s="31" t="s">
        <v>108</v>
      </c>
      <c r="C165" s="31" t="s">
        <v>109</v>
      </c>
      <c r="D165" s="32" t="s">
        <v>580</v>
      </c>
      <c r="E165" s="37" t="s">
        <v>581</v>
      </c>
      <c r="F165" s="33">
        <v>850000</v>
      </c>
      <c r="G165" s="33">
        <v>700000</v>
      </c>
      <c r="H165" s="35"/>
      <c r="I165" s="33">
        <v>150000</v>
      </c>
      <c r="J165" s="10"/>
      <c r="K165" s="10"/>
      <c r="L165" s="10" t="s">
        <v>16</v>
      </c>
      <c r="M165" s="10" t="s">
        <v>892</v>
      </c>
      <c r="N165" s="10" t="s">
        <v>882</v>
      </c>
      <c r="O165" s="10" t="s">
        <v>927</v>
      </c>
    </row>
    <row r="166" spans="1:15" ht="29" x14ac:dyDescent="0.35">
      <c r="A166" s="31" t="s">
        <v>582</v>
      </c>
      <c r="B166" s="31" t="s">
        <v>108</v>
      </c>
      <c r="C166" s="31" t="s">
        <v>109</v>
      </c>
      <c r="D166" s="32" t="s">
        <v>583</v>
      </c>
      <c r="E166" s="37" t="s">
        <v>584</v>
      </c>
      <c r="F166" s="33">
        <v>819437.63</v>
      </c>
      <c r="G166" s="33">
        <v>700000</v>
      </c>
      <c r="H166" s="35"/>
      <c r="I166" s="33">
        <v>119437.63</v>
      </c>
      <c r="J166" s="10"/>
      <c r="K166" s="10"/>
      <c r="L166" s="10" t="s">
        <v>16</v>
      </c>
      <c r="M166" s="10" t="s">
        <v>892</v>
      </c>
      <c r="N166" s="10" t="s">
        <v>882</v>
      </c>
      <c r="O166" s="10" t="s">
        <v>927</v>
      </c>
    </row>
    <row r="167" spans="1:15" ht="29" x14ac:dyDescent="0.35">
      <c r="A167" s="31" t="s">
        <v>585</v>
      </c>
      <c r="B167" s="31" t="s">
        <v>108</v>
      </c>
      <c r="C167" s="31" t="s">
        <v>109</v>
      </c>
      <c r="D167" s="32" t="s">
        <v>586</v>
      </c>
      <c r="E167" s="37" t="s">
        <v>587</v>
      </c>
      <c r="F167" s="33">
        <v>950955.06</v>
      </c>
      <c r="G167" s="33">
        <v>700000</v>
      </c>
      <c r="H167" s="35"/>
      <c r="I167" s="33">
        <v>250955.06</v>
      </c>
      <c r="J167" s="10"/>
      <c r="K167" s="10"/>
      <c r="L167" s="10" t="s">
        <v>16</v>
      </c>
      <c r="M167" s="10" t="s">
        <v>892</v>
      </c>
      <c r="N167" s="10" t="s">
        <v>882</v>
      </c>
      <c r="O167" s="10" t="s">
        <v>927</v>
      </c>
    </row>
    <row r="168" spans="1:15" ht="29" x14ac:dyDescent="0.35">
      <c r="A168" s="31" t="s">
        <v>588</v>
      </c>
      <c r="B168" s="31" t="s">
        <v>108</v>
      </c>
      <c r="C168" s="31" t="s">
        <v>109</v>
      </c>
      <c r="D168" s="32" t="s">
        <v>591</v>
      </c>
      <c r="E168" s="37" t="s">
        <v>589</v>
      </c>
      <c r="F168" s="33">
        <v>14000000</v>
      </c>
      <c r="G168" s="33">
        <v>14000000</v>
      </c>
      <c r="H168" s="35"/>
      <c r="I168" s="33">
        <v>0</v>
      </c>
      <c r="J168" s="10"/>
      <c r="K168" s="10"/>
      <c r="L168" s="10" t="s">
        <v>16</v>
      </c>
      <c r="M168" s="10" t="s">
        <v>892</v>
      </c>
      <c r="N168" s="10" t="s">
        <v>882</v>
      </c>
      <c r="O168" s="10" t="s">
        <v>1070</v>
      </c>
    </row>
    <row r="169" spans="1:15" ht="29" x14ac:dyDescent="0.35">
      <c r="A169" s="31" t="s">
        <v>588</v>
      </c>
      <c r="B169" s="31" t="s">
        <v>108</v>
      </c>
      <c r="C169" s="31" t="s">
        <v>109</v>
      </c>
      <c r="D169" s="32" t="s">
        <v>591</v>
      </c>
      <c r="E169" s="37" t="s">
        <v>590</v>
      </c>
      <c r="F169" s="33">
        <v>4500000</v>
      </c>
      <c r="G169" s="33">
        <v>4500000</v>
      </c>
      <c r="H169" s="35"/>
      <c r="I169" s="33">
        <v>0</v>
      </c>
      <c r="J169" s="10"/>
      <c r="K169" s="10"/>
      <c r="L169" s="10" t="s">
        <v>16</v>
      </c>
      <c r="M169" s="10" t="s">
        <v>892</v>
      </c>
      <c r="N169" s="10" t="s">
        <v>882</v>
      </c>
      <c r="O169" s="10" t="s">
        <v>21</v>
      </c>
    </row>
    <row r="170" spans="1:15" ht="43.5" x14ac:dyDescent="0.35">
      <c r="A170" s="31" t="s">
        <v>82</v>
      </c>
      <c r="B170" s="31" t="s">
        <v>130</v>
      </c>
      <c r="C170" s="31" t="s">
        <v>131</v>
      </c>
      <c r="D170" s="32" t="s">
        <v>132</v>
      </c>
      <c r="E170" s="37" t="s">
        <v>133</v>
      </c>
      <c r="F170" s="33">
        <v>12000000</v>
      </c>
      <c r="G170" s="33">
        <v>12000000</v>
      </c>
      <c r="H170" s="31"/>
      <c r="I170" s="33">
        <v>0</v>
      </c>
      <c r="J170" s="10" t="s">
        <v>16</v>
      </c>
      <c r="K170" s="10" t="s">
        <v>16</v>
      </c>
      <c r="L170" s="10" t="s">
        <v>16</v>
      </c>
      <c r="M170" s="10" t="s">
        <v>892</v>
      </c>
      <c r="N170" s="10" t="s">
        <v>22</v>
      </c>
      <c r="O170" s="10" t="s">
        <v>1085</v>
      </c>
    </row>
    <row r="171" spans="1:15" ht="29" x14ac:dyDescent="0.35">
      <c r="A171" s="31" t="s">
        <v>134</v>
      </c>
      <c r="B171" s="31" t="s">
        <v>130</v>
      </c>
      <c r="C171" s="31" t="s">
        <v>131</v>
      </c>
      <c r="D171" s="32" t="s">
        <v>135</v>
      </c>
      <c r="E171" s="37" t="s">
        <v>136</v>
      </c>
      <c r="F171" s="33">
        <v>20000000</v>
      </c>
      <c r="G171" s="33">
        <v>20000000</v>
      </c>
      <c r="H171" s="31"/>
      <c r="I171" s="33">
        <v>0</v>
      </c>
      <c r="J171" s="10" t="s">
        <v>16</v>
      </c>
      <c r="K171" s="10" t="s">
        <v>16</v>
      </c>
      <c r="L171" s="10" t="s">
        <v>892</v>
      </c>
      <c r="M171" s="10" t="s">
        <v>892</v>
      </c>
      <c r="N171" s="10" t="s">
        <v>882</v>
      </c>
      <c r="O171" s="10" t="s">
        <v>1085</v>
      </c>
    </row>
    <row r="172" spans="1:15" ht="43.5" x14ac:dyDescent="0.35">
      <c r="A172" s="31" t="s">
        <v>82</v>
      </c>
      <c r="B172" s="31" t="s">
        <v>130</v>
      </c>
      <c r="C172" s="31" t="s">
        <v>131</v>
      </c>
      <c r="D172" s="32" t="s">
        <v>137</v>
      </c>
      <c r="E172" s="37" t="s">
        <v>138</v>
      </c>
      <c r="F172" s="33">
        <v>434271262.30000001</v>
      </c>
      <c r="G172" s="33">
        <v>120000000</v>
      </c>
      <c r="H172" s="31"/>
      <c r="I172" s="33">
        <v>314271262.30000001</v>
      </c>
      <c r="J172" s="10"/>
      <c r="K172" s="10"/>
      <c r="L172" s="10" t="s">
        <v>14</v>
      </c>
      <c r="M172" s="10" t="s">
        <v>16</v>
      </c>
      <c r="N172" s="10" t="s">
        <v>892</v>
      </c>
      <c r="O172" s="10" t="s">
        <v>21</v>
      </c>
    </row>
    <row r="173" spans="1:15" ht="29" x14ac:dyDescent="0.35">
      <c r="A173" s="31" t="s">
        <v>139</v>
      </c>
      <c r="B173" s="31" t="s">
        <v>130</v>
      </c>
      <c r="C173" s="31" t="s">
        <v>131</v>
      </c>
      <c r="D173" s="32" t="s">
        <v>140</v>
      </c>
      <c r="E173" s="37" t="s">
        <v>141</v>
      </c>
      <c r="F173" s="33">
        <v>5000000</v>
      </c>
      <c r="G173" s="33">
        <v>5000000</v>
      </c>
      <c r="H173" s="31"/>
      <c r="I173" s="33">
        <v>0</v>
      </c>
      <c r="J173" s="10"/>
      <c r="K173" s="10"/>
      <c r="L173" s="10" t="s">
        <v>892</v>
      </c>
      <c r="M173" s="10" t="s">
        <v>19</v>
      </c>
      <c r="N173" s="10" t="s">
        <v>19</v>
      </c>
      <c r="O173" s="10" t="s">
        <v>1070</v>
      </c>
    </row>
    <row r="174" spans="1:15" ht="29" x14ac:dyDescent="0.35">
      <c r="A174" s="31" t="s">
        <v>142</v>
      </c>
      <c r="B174" s="31" t="s">
        <v>130</v>
      </c>
      <c r="C174" s="31" t="s">
        <v>131</v>
      </c>
      <c r="D174" s="32" t="s">
        <v>143</v>
      </c>
      <c r="E174" s="37" t="s">
        <v>144</v>
      </c>
      <c r="F174" s="33">
        <v>7500000</v>
      </c>
      <c r="G174" s="33">
        <v>7500000</v>
      </c>
      <c r="H174" s="31"/>
      <c r="I174" s="33">
        <v>0</v>
      </c>
      <c r="J174" s="10"/>
      <c r="K174" s="10"/>
      <c r="L174" s="10" t="s">
        <v>891</v>
      </c>
      <c r="M174" s="10" t="s">
        <v>16</v>
      </c>
      <c r="N174" s="10" t="s">
        <v>892</v>
      </c>
      <c r="O174" s="10" t="s">
        <v>21</v>
      </c>
    </row>
    <row r="175" spans="1:15" ht="29" x14ac:dyDescent="0.35">
      <c r="A175" s="31" t="s">
        <v>145</v>
      </c>
      <c r="B175" s="31" t="s">
        <v>130</v>
      </c>
      <c r="C175" s="31" t="s">
        <v>131</v>
      </c>
      <c r="D175" s="32" t="s">
        <v>146</v>
      </c>
      <c r="E175" s="37" t="s">
        <v>147</v>
      </c>
      <c r="F175" s="33">
        <v>39221704</v>
      </c>
      <c r="G175" s="33">
        <v>17528950.410000011</v>
      </c>
      <c r="H175" s="35"/>
      <c r="I175" s="33">
        <f>F175-G175</f>
        <v>21692753.589999989</v>
      </c>
      <c r="J175" s="10"/>
      <c r="K175" s="10"/>
      <c r="L175" s="10" t="s">
        <v>16</v>
      </c>
      <c r="M175" s="10" t="s">
        <v>892</v>
      </c>
      <c r="N175" s="10" t="s">
        <v>892</v>
      </c>
      <c r="O175" s="10" t="s">
        <v>21</v>
      </c>
    </row>
    <row r="176" spans="1:15" ht="29" x14ac:dyDescent="0.35">
      <c r="A176" s="31" t="s">
        <v>148</v>
      </c>
      <c r="B176" s="31" t="s">
        <v>130</v>
      </c>
      <c r="C176" s="31" t="s">
        <v>131</v>
      </c>
      <c r="D176" s="32" t="s">
        <v>149</v>
      </c>
      <c r="E176" s="37" t="s">
        <v>150</v>
      </c>
      <c r="F176" s="33">
        <v>10531000</v>
      </c>
      <c r="G176" s="33">
        <v>10531000</v>
      </c>
      <c r="H176" s="31"/>
      <c r="I176" s="33">
        <v>0</v>
      </c>
      <c r="J176" s="10"/>
      <c r="K176" s="10"/>
      <c r="L176" s="10" t="s">
        <v>891</v>
      </c>
      <c r="M176" s="10" t="s">
        <v>16</v>
      </c>
      <c r="N176" s="10" t="s">
        <v>892</v>
      </c>
      <c r="O176" s="10" t="s">
        <v>19</v>
      </c>
    </row>
    <row r="177" spans="1:15" ht="29" x14ac:dyDescent="0.35">
      <c r="A177" s="31" t="s">
        <v>151</v>
      </c>
      <c r="B177" s="31" t="s">
        <v>130</v>
      </c>
      <c r="C177" s="31" t="s">
        <v>131</v>
      </c>
      <c r="D177" s="32" t="s">
        <v>152</v>
      </c>
      <c r="E177" s="37" t="s">
        <v>153</v>
      </c>
      <c r="F177" s="33">
        <v>110000000</v>
      </c>
      <c r="G177" s="33">
        <v>47000000</v>
      </c>
      <c r="H177" s="31"/>
      <c r="I177" s="33">
        <v>63000000</v>
      </c>
      <c r="J177" s="10"/>
      <c r="K177" s="10"/>
      <c r="L177" s="10" t="s">
        <v>16</v>
      </c>
      <c r="M177" s="10" t="s">
        <v>892</v>
      </c>
      <c r="N177" s="10" t="s">
        <v>892</v>
      </c>
      <c r="O177" s="10" t="s">
        <v>2906</v>
      </c>
    </row>
    <row r="178" spans="1:15" ht="43.5" x14ac:dyDescent="0.35">
      <c r="A178" s="31" t="s">
        <v>154</v>
      </c>
      <c r="B178" s="31" t="s">
        <v>130</v>
      </c>
      <c r="C178" s="31" t="s">
        <v>131</v>
      </c>
      <c r="D178" s="32" t="s">
        <v>592</v>
      </c>
      <c r="E178" s="37" t="s">
        <v>155</v>
      </c>
      <c r="F178" s="33">
        <v>1017127733.4299999</v>
      </c>
      <c r="G178" s="33">
        <v>60000000</v>
      </c>
      <c r="H178" s="31"/>
      <c r="I178" s="33">
        <v>957127733.42999995</v>
      </c>
      <c r="J178" s="10" t="s">
        <v>16</v>
      </c>
      <c r="K178" s="10" t="s">
        <v>16</v>
      </c>
      <c r="L178" s="10" t="s">
        <v>22</v>
      </c>
      <c r="M178" s="10" t="s">
        <v>892</v>
      </c>
      <c r="N178" s="10" t="s">
        <v>892</v>
      </c>
      <c r="O178" s="10" t="s">
        <v>2906</v>
      </c>
    </row>
    <row r="179" spans="1:15" ht="43.5" x14ac:dyDescent="0.35">
      <c r="A179" s="31" t="s">
        <v>156</v>
      </c>
      <c r="B179" s="31" t="s">
        <v>130</v>
      </c>
      <c r="C179" s="31" t="s">
        <v>131</v>
      </c>
      <c r="D179" s="32" t="s">
        <v>157</v>
      </c>
      <c r="E179" s="37" t="s">
        <v>158</v>
      </c>
      <c r="F179" s="33">
        <v>6000000</v>
      </c>
      <c r="G179" s="33">
        <v>3000000</v>
      </c>
      <c r="H179" s="31"/>
      <c r="I179" s="33">
        <v>3000000</v>
      </c>
      <c r="J179" s="10"/>
      <c r="K179" s="10"/>
      <c r="L179" s="10"/>
      <c r="M179" s="10"/>
      <c r="N179" s="10" t="s">
        <v>892</v>
      </c>
      <c r="O179" s="10" t="s">
        <v>21</v>
      </c>
    </row>
    <row r="180" spans="1:15" ht="43.5" x14ac:dyDescent="0.35">
      <c r="A180" s="31" t="s">
        <v>159</v>
      </c>
      <c r="B180" s="31" t="s">
        <v>130</v>
      </c>
      <c r="C180" s="31" t="s">
        <v>131</v>
      </c>
      <c r="D180" s="32" t="s">
        <v>160</v>
      </c>
      <c r="E180" s="37" t="s">
        <v>161</v>
      </c>
      <c r="F180" s="33">
        <v>100107200</v>
      </c>
      <c r="G180" s="33">
        <v>83107200</v>
      </c>
      <c r="H180" s="31"/>
      <c r="I180" s="33">
        <v>17000000</v>
      </c>
      <c r="J180" s="10"/>
      <c r="K180" s="10"/>
      <c r="L180" s="10" t="s">
        <v>892</v>
      </c>
      <c r="M180" s="10" t="s">
        <v>892</v>
      </c>
      <c r="N180" s="10" t="s">
        <v>19</v>
      </c>
      <c r="O180" s="10" t="s">
        <v>1085</v>
      </c>
    </row>
    <row r="181" spans="1:15" ht="29" x14ac:dyDescent="0.35">
      <c r="A181" s="31" t="s">
        <v>162</v>
      </c>
      <c r="B181" s="31" t="s">
        <v>130</v>
      </c>
      <c r="C181" s="31" t="s">
        <v>131</v>
      </c>
      <c r="D181" s="32" t="s">
        <v>163</v>
      </c>
      <c r="E181" s="37" t="s">
        <v>164</v>
      </c>
      <c r="F181" s="33">
        <v>50000000</v>
      </c>
      <c r="G181" s="33">
        <v>50000000</v>
      </c>
      <c r="H181" s="31"/>
      <c r="I181" s="33">
        <v>0</v>
      </c>
      <c r="J181" s="10" t="s">
        <v>16</v>
      </c>
      <c r="K181" s="10" t="s">
        <v>16</v>
      </c>
      <c r="L181" s="10" t="s">
        <v>892</v>
      </c>
      <c r="M181" s="10" t="s">
        <v>892</v>
      </c>
      <c r="N181" s="10" t="s">
        <v>882</v>
      </c>
      <c r="O181" s="10" t="s">
        <v>1085</v>
      </c>
    </row>
    <row r="182" spans="1:15" ht="29" x14ac:dyDescent="0.35">
      <c r="A182" s="31" t="s">
        <v>82</v>
      </c>
      <c r="B182" s="31" t="s">
        <v>130</v>
      </c>
      <c r="C182" s="31" t="s">
        <v>131</v>
      </c>
      <c r="D182" s="32" t="s">
        <v>165</v>
      </c>
      <c r="E182" s="37" t="s">
        <v>166</v>
      </c>
      <c r="F182" s="33">
        <v>2500000</v>
      </c>
      <c r="G182" s="33">
        <v>2500000</v>
      </c>
      <c r="H182" s="31"/>
      <c r="I182" s="33">
        <v>0</v>
      </c>
      <c r="J182" s="10" t="s">
        <v>16</v>
      </c>
      <c r="K182" s="10" t="s">
        <v>16</v>
      </c>
      <c r="L182" s="10" t="s">
        <v>16</v>
      </c>
      <c r="M182" s="10" t="s">
        <v>892</v>
      </c>
      <c r="N182" s="10" t="s">
        <v>892</v>
      </c>
      <c r="O182" s="10" t="s">
        <v>21</v>
      </c>
    </row>
    <row r="183" spans="1:15" ht="43.5" x14ac:dyDescent="0.35">
      <c r="A183" s="31" t="s">
        <v>82</v>
      </c>
      <c r="B183" s="31" t="s">
        <v>130</v>
      </c>
      <c r="C183" s="31" t="s">
        <v>131</v>
      </c>
      <c r="D183" s="32" t="s">
        <v>167</v>
      </c>
      <c r="E183" s="37" t="s">
        <v>168</v>
      </c>
      <c r="F183" s="33">
        <v>3000000</v>
      </c>
      <c r="G183" s="33">
        <v>3000000</v>
      </c>
      <c r="H183" s="31"/>
      <c r="I183" s="33">
        <v>0</v>
      </c>
      <c r="J183" s="10" t="s">
        <v>16</v>
      </c>
      <c r="K183" s="10" t="s">
        <v>16</v>
      </c>
      <c r="L183" s="10" t="s">
        <v>16</v>
      </c>
      <c r="M183" s="10" t="s">
        <v>892</v>
      </c>
      <c r="N183" s="10" t="s">
        <v>892</v>
      </c>
      <c r="O183" s="10" t="s">
        <v>21</v>
      </c>
    </row>
    <row r="184" spans="1:15" ht="43.5" x14ac:dyDescent="0.35">
      <c r="A184" s="31" t="s">
        <v>82</v>
      </c>
      <c r="B184" s="31" t="s">
        <v>41</v>
      </c>
      <c r="C184" s="31" t="s">
        <v>42</v>
      </c>
      <c r="D184" s="32" t="s">
        <v>169</v>
      </c>
      <c r="E184" s="37" t="s">
        <v>170</v>
      </c>
      <c r="F184" s="33">
        <v>10000000</v>
      </c>
      <c r="G184" s="33">
        <v>10000000</v>
      </c>
      <c r="H184" s="31"/>
      <c r="I184" s="33">
        <v>0</v>
      </c>
      <c r="J184" s="10" t="s">
        <v>16</v>
      </c>
      <c r="K184" s="10" t="s">
        <v>16</v>
      </c>
      <c r="L184" s="10" t="s">
        <v>16</v>
      </c>
      <c r="M184" s="10" t="s">
        <v>16</v>
      </c>
      <c r="N184" s="10" t="s">
        <v>22</v>
      </c>
      <c r="O184" s="10" t="s">
        <v>2907</v>
      </c>
    </row>
    <row r="185" spans="1:15" ht="30" customHeight="1" x14ac:dyDescent="0.35">
      <c r="F185" s="36">
        <f>SUM(F4:F184)</f>
        <v>3623943848.0330005</v>
      </c>
      <c r="G185" s="61">
        <f>SUM(G4:G184)</f>
        <v>1887666405.4430001</v>
      </c>
      <c r="H185" s="36">
        <f>SUM(H4:H184)</f>
        <v>188556713.19</v>
      </c>
      <c r="I185" s="36">
        <f>SUM(I4:I184)</f>
        <v>1547720729.4000001</v>
      </c>
    </row>
    <row r="186" spans="1:15" ht="30" customHeight="1" x14ac:dyDescent="0.35">
      <c r="F186" s="38"/>
      <c r="G186" s="38"/>
      <c r="H186" s="38"/>
      <c r="I186" s="38"/>
    </row>
    <row r="187" spans="1:15" x14ac:dyDescent="0.35">
      <c r="F187" s="36"/>
      <c r="G187" s="36"/>
      <c r="H187" s="36"/>
      <c r="I187" s="36"/>
    </row>
    <row r="188" spans="1:15" x14ac:dyDescent="0.35">
      <c r="F188" s="38"/>
      <c r="G188" s="38"/>
      <c r="H188" s="38"/>
      <c r="I188" s="38"/>
    </row>
  </sheetData>
  <autoFilter ref="A3:P3" xr:uid="{9AC0DB00-FACF-4987-AD3A-1B44CC5C2764}"/>
  <sortState xmlns:xlrd2="http://schemas.microsoft.com/office/spreadsheetml/2017/richdata2" ref="A4:O187">
    <sortCondition ref="C6:C187"/>
  </sortState>
  <mergeCells count="13">
    <mergeCell ref="A1:P1"/>
    <mergeCell ref="N2:O2"/>
    <mergeCell ref="F2:F3"/>
    <mergeCell ref="G2:G3"/>
    <mergeCell ref="H2:H3"/>
    <mergeCell ref="I2:I3"/>
    <mergeCell ref="J2:K2"/>
    <mergeCell ref="L2:M2"/>
    <mergeCell ref="E2:E3"/>
    <mergeCell ref="A2:A3"/>
    <mergeCell ref="B2:B3"/>
    <mergeCell ref="C2:C3"/>
    <mergeCell ref="D2:D3"/>
  </mergeCells>
  <printOptions horizontalCentered="1"/>
  <pageMargins left="0.11811023622047245" right="0.11811023622047245" top="0.35433070866141736" bottom="0.35433070866141736" header="0" footer="0"/>
  <pageSetup paperSize="9"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ACBBA-B4AC-4CB5-9BC5-E00D9608B4B2}">
  <sheetPr>
    <pageSetUpPr fitToPage="1"/>
  </sheetPr>
  <dimension ref="A1:P89"/>
  <sheetViews>
    <sheetView view="pageBreakPreview" zoomScaleNormal="85" zoomScaleSheetLayoutView="100" workbookViewId="0">
      <selection sqref="A1:P84"/>
    </sheetView>
  </sheetViews>
  <sheetFormatPr defaultColWidth="9.1796875" defaultRowHeight="14.5" x14ac:dyDescent="0.35"/>
  <cols>
    <col min="1" max="1" width="18.7265625" style="11" customWidth="1"/>
    <col min="2" max="2" width="17.81640625" style="11" customWidth="1"/>
    <col min="3" max="3" width="17.453125" style="11" customWidth="1"/>
    <col min="4" max="4" width="18.1796875" style="11" bestFit="1" customWidth="1"/>
    <col min="5" max="5" width="40.453125" style="11" customWidth="1"/>
    <col min="6" max="6" width="16.453125" style="11" bestFit="1" customWidth="1"/>
    <col min="7" max="7" width="17" style="11" bestFit="1" customWidth="1"/>
    <col min="8" max="8" width="19.54296875" style="11" bestFit="1" customWidth="1"/>
    <col min="9" max="9" width="24" style="11" bestFit="1" customWidth="1"/>
    <col min="10" max="10" width="18.26953125" style="58" customWidth="1"/>
    <col min="11" max="11" width="16.7265625" style="58" customWidth="1"/>
    <col min="12" max="12" width="18.26953125" style="58" customWidth="1"/>
    <col min="13" max="13" width="16.7265625" style="58" customWidth="1"/>
    <col min="14" max="14" width="18.26953125" style="58" customWidth="1"/>
    <col min="15" max="15" width="16.7265625" style="58" customWidth="1"/>
    <col min="16" max="16" width="14.81640625" style="11" customWidth="1"/>
    <col min="17" max="16384" width="9.1796875" style="11"/>
  </cols>
  <sheetData>
    <row r="1" spans="1:16" ht="69" customHeight="1" x14ac:dyDescent="0.35">
      <c r="A1" s="148" t="s">
        <v>1289</v>
      </c>
      <c r="B1" s="148"/>
      <c r="C1" s="148"/>
      <c r="D1" s="148"/>
      <c r="E1" s="148"/>
      <c r="F1" s="148"/>
      <c r="G1" s="148"/>
      <c r="H1" s="148"/>
      <c r="I1" s="148"/>
      <c r="J1" s="148"/>
      <c r="K1" s="148"/>
      <c r="L1" s="148"/>
      <c r="M1" s="148"/>
      <c r="N1" s="148"/>
      <c r="O1" s="148"/>
      <c r="P1" s="148"/>
    </row>
    <row r="2" spans="1:16" ht="51" customHeight="1" x14ac:dyDescent="0.35">
      <c r="A2" s="44" t="s">
        <v>1</v>
      </c>
      <c r="B2" s="44" t="s">
        <v>2</v>
      </c>
      <c r="C2" s="44" t="s">
        <v>3</v>
      </c>
      <c r="D2" s="44" t="s">
        <v>4</v>
      </c>
      <c r="E2" s="44" t="s">
        <v>5</v>
      </c>
      <c r="F2" s="44" t="s">
        <v>6</v>
      </c>
      <c r="G2" s="44" t="s">
        <v>7</v>
      </c>
      <c r="H2" s="44" t="s">
        <v>8</v>
      </c>
      <c r="I2" s="44" t="s">
        <v>871</v>
      </c>
      <c r="J2" s="46" t="s">
        <v>872</v>
      </c>
      <c r="K2" s="46" t="s">
        <v>873</v>
      </c>
      <c r="L2" s="46" t="s">
        <v>874</v>
      </c>
      <c r="M2" s="46" t="s">
        <v>875</v>
      </c>
      <c r="N2" s="46" t="s">
        <v>876</v>
      </c>
      <c r="O2" s="47" t="s">
        <v>877</v>
      </c>
      <c r="P2" s="47" t="s">
        <v>878</v>
      </c>
    </row>
    <row r="3" spans="1:16" ht="29" x14ac:dyDescent="0.35">
      <c r="A3" s="12" t="s">
        <v>879</v>
      </c>
      <c r="B3" s="12" t="s">
        <v>84</v>
      </c>
      <c r="C3" s="12" t="s">
        <v>85</v>
      </c>
      <c r="D3" s="32" t="s">
        <v>880</v>
      </c>
      <c r="E3" s="48" t="s">
        <v>881</v>
      </c>
      <c r="F3" s="13">
        <v>300000</v>
      </c>
      <c r="G3" s="13">
        <v>300000</v>
      </c>
      <c r="H3" s="13">
        <v>0</v>
      </c>
      <c r="I3" s="49"/>
      <c r="J3" s="50" t="s">
        <v>14</v>
      </c>
      <c r="K3" s="50" t="s">
        <v>14</v>
      </c>
      <c r="L3" s="50" t="s">
        <v>15</v>
      </c>
      <c r="M3" s="50" t="s">
        <v>16</v>
      </c>
      <c r="N3" s="50" t="s">
        <v>16</v>
      </c>
      <c r="O3" s="50" t="s">
        <v>882</v>
      </c>
      <c r="P3" s="12" t="s">
        <v>883</v>
      </c>
    </row>
    <row r="4" spans="1:16" ht="43.5" x14ac:dyDescent="0.35">
      <c r="A4" s="12" t="s">
        <v>82</v>
      </c>
      <c r="B4" s="12" t="s">
        <v>84</v>
      </c>
      <c r="C4" s="12" t="s">
        <v>884</v>
      </c>
      <c r="D4" s="32" t="s">
        <v>885</v>
      </c>
      <c r="E4" s="48" t="s">
        <v>886</v>
      </c>
      <c r="F4" s="13">
        <v>5000000</v>
      </c>
      <c r="G4" s="13">
        <v>5000000</v>
      </c>
      <c r="H4" s="13">
        <v>0</v>
      </c>
      <c r="I4" s="51"/>
      <c r="J4" s="50" t="s">
        <v>14</v>
      </c>
      <c r="K4" s="50" t="s">
        <v>15</v>
      </c>
      <c r="L4" s="50" t="s">
        <v>15</v>
      </c>
      <c r="M4" s="50" t="s">
        <v>16</v>
      </c>
      <c r="N4" s="50" t="s">
        <v>22</v>
      </c>
      <c r="O4" s="50" t="s">
        <v>21</v>
      </c>
      <c r="P4" s="12" t="s">
        <v>883</v>
      </c>
    </row>
    <row r="5" spans="1:16" ht="29" x14ac:dyDescent="0.35">
      <c r="A5" s="12" t="s">
        <v>887</v>
      </c>
      <c r="B5" s="12" t="s">
        <v>84</v>
      </c>
      <c r="C5" s="12" t="s">
        <v>888</v>
      </c>
      <c r="D5" s="32" t="s">
        <v>889</v>
      </c>
      <c r="E5" s="48" t="s">
        <v>890</v>
      </c>
      <c r="F5" s="13">
        <v>1580000</v>
      </c>
      <c r="G5" s="13">
        <v>1580000</v>
      </c>
      <c r="H5" s="13">
        <v>0</v>
      </c>
      <c r="I5" s="49"/>
      <c r="J5" s="50" t="s">
        <v>18</v>
      </c>
      <c r="K5" s="50" t="s">
        <v>18</v>
      </c>
      <c r="L5" s="50" t="s">
        <v>891</v>
      </c>
      <c r="M5" s="50" t="s">
        <v>14</v>
      </c>
      <c r="N5" s="50" t="s">
        <v>15</v>
      </c>
      <c r="O5" s="50" t="s">
        <v>892</v>
      </c>
      <c r="P5" s="12" t="s">
        <v>883</v>
      </c>
    </row>
    <row r="6" spans="1:16" ht="29" x14ac:dyDescent="0.35">
      <c r="A6" s="12" t="s">
        <v>893</v>
      </c>
      <c r="B6" s="12" t="s">
        <v>84</v>
      </c>
      <c r="C6" s="12" t="s">
        <v>888</v>
      </c>
      <c r="D6" s="32" t="s">
        <v>894</v>
      </c>
      <c r="E6" s="48" t="s">
        <v>895</v>
      </c>
      <c r="F6" s="13">
        <v>10755297.58</v>
      </c>
      <c r="G6" s="13">
        <v>10755297.58</v>
      </c>
      <c r="H6" s="13">
        <v>0</v>
      </c>
      <c r="I6" s="49"/>
      <c r="J6" s="50" t="s">
        <v>18</v>
      </c>
      <c r="K6" s="50" t="s">
        <v>18</v>
      </c>
      <c r="L6" s="50" t="s">
        <v>891</v>
      </c>
      <c r="M6" s="50" t="s">
        <v>15</v>
      </c>
      <c r="N6" s="50" t="s">
        <v>16</v>
      </c>
      <c r="O6" s="50" t="s">
        <v>19</v>
      </c>
      <c r="P6" s="12" t="s">
        <v>883</v>
      </c>
    </row>
    <row r="7" spans="1:16" ht="29" x14ac:dyDescent="0.35">
      <c r="A7" s="12" t="s">
        <v>893</v>
      </c>
      <c r="B7" s="12" t="s">
        <v>84</v>
      </c>
      <c r="C7" s="12" t="s">
        <v>888</v>
      </c>
      <c r="D7" s="32" t="s">
        <v>896</v>
      </c>
      <c r="E7" s="48" t="s">
        <v>895</v>
      </c>
      <c r="F7" s="13">
        <v>14158406.85</v>
      </c>
      <c r="G7" s="13">
        <v>4218406.8499999996</v>
      </c>
      <c r="H7" s="13">
        <v>9940000</v>
      </c>
      <c r="I7" s="52" t="s">
        <v>897</v>
      </c>
      <c r="J7" s="50" t="s">
        <v>18</v>
      </c>
      <c r="K7" s="50" t="s">
        <v>18</v>
      </c>
      <c r="L7" s="50" t="s">
        <v>891</v>
      </c>
      <c r="M7" s="50" t="s">
        <v>891</v>
      </c>
      <c r="N7" s="50" t="s">
        <v>14</v>
      </c>
      <c r="O7" s="50" t="s">
        <v>892</v>
      </c>
      <c r="P7" s="12" t="s">
        <v>883</v>
      </c>
    </row>
    <row r="8" spans="1:16" ht="43.5" x14ac:dyDescent="0.35">
      <c r="A8" s="12" t="s">
        <v>82</v>
      </c>
      <c r="B8" s="12" t="s">
        <v>84</v>
      </c>
      <c r="C8" s="12" t="s">
        <v>85</v>
      </c>
      <c r="D8" s="32" t="s">
        <v>898</v>
      </c>
      <c r="E8" s="48" t="s">
        <v>899</v>
      </c>
      <c r="F8" s="13">
        <v>20000000</v>
      </c>
      <c r="G8" s="13">
        <v>20000000</v>
      </c>
      <c r="H8" s="13">
        <v>0</v>
      </c>
      <c r="I8" s="49"/>
      <c r="J8" s="50" t="s">
        <v>14</v>
      </c>
      <c r="K8" s="50" t="s">
        <v>14</v>
      </c>
      <c r="L8" s="50" t="s">
        <v>14</v>
      </c>
      <c r="M8" s="50" t="s">
        <v>16</v>
      </c>
      <c r="N8" s="50" t="s">
        <v>16</v>
      </c>
      <c r="O8" s="50" t="s">
        <v>19</v>
      </c>
      <c r="P8" s="12" t="s">
        <v>883</v>
      </c>
    </row>
    <row r="9" spans="1:16" ht="43.5" x14ac:dyDescent="0.35">
      <c r="A9" s="12" t="s">
        <v>82</v>
      </c>
      <c r="B9" s="12" t="s">
        <v>84</v>
      </c>
      <c r="C9" s="12" t="s">
        <v>85</v>
      </c>
      <c r="D9" s="32" t="s">
        <v>900</v>
      </c>
      <c r="E9" s="48" t="s">
        <v>901</v>
      </c>
      <c r="F9" s="13">
        <v>2659499.9</v>
      </c>
      <c r="G9" s="13">
        <v>2659499.9</v>
      </c>
      <c r="H9" s="13">
        <v>0</v>
      </c>
      <c r="I9" s="49"/>
      <c r="J9" s="50" t="s">
        <v>14</v>
      </c>
      <c r="K9" s="50" t="s">
        <v>14</v>
      </c>
      <c r="L9" s="50" t="s">
        <v>14</v>
      </c>
      <c r="M9" s="50" t="s">
        <v>16</v>
      </c>
      <c r="N9" s="50" t="s">
        <v>16</v>
      </c>
      <c r="O9" s="50" t="s">
        <v>19</v>
      </c>
      <c r="P9" s="12" t="s">
        <v>883</v>
      </c>
    </row>
    <row r="10" spans="1:16" ht="43.5" x14ac:dyDescent="0.35">
      <c r="A10" s="50" t="s">
        <v>107</v>
      </c>
      <c r="B10" s="12" t="s">
        <v>84</v>
      </c>
      <c r="C10" s="12" t="s">
        <v>88</v>
      </c>
      <c r="D10" s="32" t="s">
        <v>902</v>
      </c>
      <c r="E10" s="12" t="s">
        <v>903</v>
      </c>
      <c r="F10" s="13">
        <v>42206882.189999998</v>
      </c>
      <c r="G10" s="13">
        <v>42206882.189999998</v>
      </c>
      <c r="H10" s="13">
        <v>0</v>
      </c>
      <c r="I10" s="48"/>
      <c r="J10" s="50" t="s">
        <v>891</v>
      </c>
      <c r="K10" s="50" t="s">
        <v>891</v>
      </c>
      <c r="L10" s="50" t="s">
        <v>14</v>
      </c>
      <c r="M10" s="50" t="s">
        <v>15</v>
      </c>
      <c r="N10" s="50" t="s">
        <v>16</v>
      </c>
      <c r="O10" s="50" t="s">
        <v>892</v>
      </c>
      <c r="P10" s="12" t="s">
        <v>883</v>
      </c>
    </row>
    <row r="11" spans="1:16" ht="58" x14ac:dyDescent="0.35">
      <c r="A11" s="12" t="s">
        <v>904</v>
      </c>
      <c r="B11" s="12" t="s">
        <v>84</v>
      </c>
      <c r="C11" s="12" t="s">
        <v>88</v>
      </c>
      <c r="D11" s="32" t="s">
        <v>905</v>
      </c>
      <c r="E11" s="48" t="s">
        <v>906</v>
      </c>
      <c r="F11" s="13">
        <v>12001221.619999999</v>
      </c>
      <c r="G11" s="13">
        <v>12001221.619999999</v>
      </c>
      <c r="H11" s="13">
        <v>0</v>
      </c>
      <c r="I11" s="49"/>
      <c r="J11" s="50" t="s">
        <v>14</v>
      </c>
      <c r="K11" s="50" t="s">
        <v>14</v>
      </c>
      <c r="L11" s="50" t="s">
        <v>14</v>
      </c>
      <c r="M11" s="50" t="s">
        <v>16</v>
      </c>
      <c r="N11" s="50" t="s">
        <v>22</v>
      </c>
      <c r="O11" s="50" t="s">
        <v>19</v>
      </c>
      <c r="P11" s="12" t="s">
        <v>883</v>
      </c>
    </row>
    <row r="12" spans="1:16" ht="58" x14ac:dyDescent="0.35">
      <c r="A12" s="12" t="s">
        <v>907</v>
      </c>
      <c r="B12" s="12" t="s">
        <v>84</v>
      </c>
      <c r="C12" s="12" t="s">
        <v>88</v>
      </c>
      <c r="D12" s="32" t="s">
        <v>908</v>
      </c>
      <c r="E12" s="48" t="s">
        <v>909</v>
      </c>
      <c r="F12" s="13">
        <v>15000000</v>
      </c>
      <c r="G12" s="13">
        <v>15000000</v>
      </c>
      <c r="H12" s="13">
        <v>0</v>
      </c>
      <c r="I12" s="49"/>
      <c r="J12" s="50" t="s">
        <v>891</v>
      </c>
      <c r="K12" s="50" t="s">
        <v>14</v>
      </c>
      <c r="L12" s="50" t="s">
        <v>15</v>
      </c>
      <c r="M12" s="50" t="s">
        <v>16</v>
      </c>
      <c r="N12" s="50" t="s">
        <v>22</v>
      </c>
      <c r="O12" s="50" t="s">
        <v>19</v>
      </c>
      <c r="P12" s="12" t="s">
        <v>883</v>
      </c>
    </row>
    <row r="13" spans="1:16" ht="58" x14ac:dyDescent="0.35">
      <c r="A13" s="12" t="s">
        <v>907</v>
      </c>
      <c r="B13" s="12" t="s">
        <v>84</v>
      </c>
      <c r="C13" s="12" t="s">
        <v>88</v>
      </c>
      <c r="D13" s="32" t="s">
        <v>910</v>
      </c>
      <c r="E13" s="48" t="s">
        <v>911</v>
      </c>
      <c r="F13" s="13">
        <v>15000000</v>
      </c>
      <c r="G13" s="13">
        <v>15000000</v>
      </c>
      <c r="H13" s="13">
        <v>0</v>
      </c>
      <c r="I13" s="49"/>
      <c r="J13" s="50" t="s">
        <v>891</v>
      </c>
      <c r="K13" s="50" t="s">
        <v>14</v>
      </c>
      <c r="L13" s="50" t="s">
        <v>15</v>
      </c>
      <c r="M13" s="50" t="s">
        <v>16</v>
      </c>
      <c r="N13" s="50" t="s">
        <v>22</v>
      </c>
      <c r="O13" s="50" t="s">
        <v>19</v>
      </c>
      <c r="P13" s="12" t="s">
        <v>883</v>
      </c>
    </row>
    <row r="14" spans="1:16" ht="43.5" x14ac:dyDescent="0.35">
      <c r="A14" s="12" t="s">
        <v>82</v>
      </c>
      <c r="B14" s="12" t="s">
        <v>84</v>
      </c>
      <c r="C14" s="12" t="s">
        <v>888</v>
      </c>
      <c r="D14" s="32" t="s">
        <v>869</v>
      </c>
      <c r="E14" s="48" t="s">
        <v>912</v>
      </c>
      <c r="F14" s="13">
        <v>16172047</v>
      </c>
      <c r="G14" s="13">
        <v>4500000</v>
      </c>
      <c r="H14" s="13">
        <v>11672047</v>
      </c>
      <c r="I14" s="49" t="s">
        <v>913</v>
      </c>
      <c r="J14" s="50" t="s">
        <v>14</v>
      </c>
      <c r="K14" s="50" t="s">
        <v>15</v>
      </c>
      <c r="L14" s="50" t="s">
        <v>15</v>
      </c>
      <c r="M14" s="50" t="s">
        <v>16</v>
      </c>
      <c r="N14" s="50" t="s">
        <v>22</v>
      </c>
      <c r="O14" s="50" t="s">
        <v>21</v>
      </c>
      <c r="P14" s="12" t="s">
        <v>883</v>
      </c>
    </row>
    <row r="15" spans="1:16" ht="43.5" x14ac:dyDescent="0.35">
      <c r="A15" s="12" t="s">
        <v>82</v>
      </c>
      <c r="B15" s="12" t="s">
        <v>84</v>
      </c>
      <c r="C15" s="12" t="s">
        <v>888</v>
      </c>
      <c r="D15" s="32" t="s">
        <v>635</v>
      </c>
      <c r="E15" s="48" t="s">
        <v>914</v>
      </c>
      <c r="F15" s="13">
        <v>19996352.190000001</v>
      </c>
      <c r="G15" s="13">
        <v>7000000</v>
      </c>
      <c r="H15" s="13">
        <v>12996352.190000001</v>
      </c>
      <c r="I15" s="51" t="s">
        <v>915</v>
      </c>
      <c r="J15" s="50" t="s">
        <v>14</v>
      </c>
      <c r="K15" s="50" t="s">
        <v>15</v>
      </c>
      <c r="L15" s="50" t="s">
        <v>15</v>
      </c>
      <c r="M15" s="50" t="s">
        <v>16</v>
      </c>
      <c r="N15" s="50" t="s">
        <v>22</v>
      </c>
      <c r="O15" s="50" t="s">
        <v>21</v>
      </c>
      <c r="P15" s="12" t="s">
        <v>883</v>
      </c>
    </row>
    <row r="16" spans="1:16" ht="58" x14ac:dyDescent="0.35">
      <c r="A16" s="12" t="s">
        <v>82</v>
      </c>
      <c r="B16" s="12" t="s">
        <v>84</v>
      </c>
      <c r="C16" s="12" t="s">
        <v>888</v>
      </c>
      <c r="D16" s="32" t="s">
        <v>868</v>
      </c>
      <c r="E16" s="48" t="s">
        <v>916</v>
      </c>
      <c r="F16" s="13">
        <v>28572633.509999998</v>
      </c>
      <c r="G16" s="13">
        <v>18500000</v>
      </c>
      <c r="H16" s="13">
        <v>10072633.51</v>
      </c>
      <c r="I16" s="49" t="s">
        <v>913</v>
      </c>
      <c r="J16" s="50" t="s">
        <v>14</v>
      </c>
      <c r="K16" s="50" t="s">
        <v>15</v>
      </c>
      <c r="L16" s="50" t="s">
        <v>15</v>
      </c>
      <c r="M16" s="50" t="s">
        <v>16</v>
      </c>
      <c r="N16" s="50" t="s">
        <v>22</v>
      </c>
      <c r="O16" s="50" t="s">
        <v>21</v>
      </c>
      <c r="P16" s="12" t="s">
        <v>917</v>
      </c>
    </row>
    <row r="17" spans="1:16" ht="43.5" x14ac:dyDescent="0.35">
      <c r="A17" s="12" t="s">
        <v>82</v>
      </c>
      <c r="B17" s="12" t="s">
        <v>84</v>
      </c>
      <c r="C17" s="12" t="s">
        <v>888</v>
      </c>
      <c r="D17" s="32" t="s">
        <v>918</v>
      </c>
      <c r="E17" s="48" t="s">
        <v>919</v>
      </c>
      <c r="F17" s="13">
        <v>1419791.84</v>
      </c>
      <c r="G17" s="13">
        <v>1419791.84</v>
      </c>
      <c r="H17" s="13">
        <v>0</v>
      </c>
      <c r="I17" s="49"/>
      <c r="J17" s="50" t="s">
        <v>18</v>
      </c>
      <c r="K17" s="50" t="s">
        <v>18</v>
      </c>
      <c r="L17" s="50" t="s">
        <v>15</v>
      </c>
      <c r="M17" s="50" t="s">
        <v>15</v>
      </c>
      <c r="N17" s="50" t="s">
        <v>16</v>
      </c>
      <c r="O17" s="50" t="s">
        <v>22</v>
      </c>
      <c r="P17" s="12" t="s">
        <v>883</v>
      </c>
    </row>
    <row r="18" spans="1:16" ht="29" x14ac:dyDescent="0.35">
      <c r="A18" s="12" t="s">
        <v>920</v>
      </c>
      <c r="B18" s="12" t="s">
        <v>84</v>
      </c>
      <c r="C18" s="12" t="s">
        <v>888</v>
      </c>
      <c r="D18" s="32" t="s">
        <v>921</v>
      </c>
      <c r="E18" s="48" t="s">
        <v>922</v>
      </c>
      <c r="F18" s="13">
        <v>6451000</v>
      </c>
      <c r="G18" s="13">
        <v>6451000</v>
      </c>
      <c r="H18" s="13">
        <v>0</v>
      </c>
      <c r="I18" s="49"/>
      <c r="J18" s="50" t="s">
        <v>18</v>
      </c>
      <c r="K18" s="50" t="s">
        <v>18</v>
      </c>
      <c r="L18" s="50" t="s">
        <v>18</v>
      </c>
      <c r="M18" s="50" t="s">
        <v>18</v>
      </c>
      <c r="N18" s="50" t="s">
        <v>891</v>
      </c>
      <c r="O18" s="50" t="s">
        <v>15</v>
      </c>
      <c r="P18" s="12" t="s">
        <v>923</v>
      </c>
    </row>
    <row r="19" spans="1:16" ht="43.5" x14ac:dyDescent="0.35">
      <c r="A19" s="12" t="s">
        <v>924</v>
      </c>
      <c r="B19" s="12" t="s">
        <v>84</v>
      </c>
      <c r="C19" s="12" t="s">
        <v>884</v>
      </c>
      <c r="D19" s="32" t="s">
        <v>925</v>
      </c>
      <c r="E19" s="48" t="s">
        <v>926</v>
      </c>
      <c r="F19" s="13">
        <v>15000000</v>
      </c>
      <c r="G19" s="13">
        <v>15000000</v>
      </c>
      <c r="H19" s="13">
        <v>0</v>
      </c>
      <c r="I19" s="49"/>
      <c r="J19" s="50" t="s">
        <v>14</v>
      </c>
      <c r="K19" s="50" t="s">
        <v>14</v>
      </c>
      <c r="L19" s="50" t="s">
        <v>15</v>
      </c>
      <c r="M19" s="50" t="s">
        <v>16</v>
      </c>
      <c r="N19" s="50" t="s">
        <v>16</v>
      </c>
      <c r="O19" s="50" t="s">
        <v>927</v>
      </c>
      <c r="P19" s="12" t="s">
        <v>883</v>
      </c>
    </row>
    <row r="20" spans="1:16" ht="43.5" x14ac:dyDescent="0.35">
      <c r="A20" s="12" t="s">
        <v>193</v>
      </c>
      <c r="B20" s="12" t="s">
        <v>84</v>
      </c>
      <c r="C20" s="12" t="s">
        <v>888</v>
      </c>
      <c r="D20" s="32" t="s">
        <v>928</v>
      </c>
      <c r="E20" s="48" t="s">
        <v>929</v>
      </c>
      <c r="F20" s="13">
        <v>2291739.17</v>
      </c>
      <c r="G20" s="13">
        <v>2291739.17</v>
      </c>
      <c r="H20" s="13">
        <v>0</v>
      </c>
      <c r="I20" s="49"/>
      <c r="J20" s="50" t="s">
        <v>18</v>
      </c>
      <c r="K20" s="50" t="s">
        <v>18</v>
      </c>
      <c r="L20" s="50" t="s">
        <v>15</v>
      </c>
      <c r="M20" s="50" t="s">
        <v>16</v>
      </c>
      <c r="N20" s="50" t="s">
        <v>22</v>
      </c>
      <c r="O20" s="50" t="s">
        <v>19</v>
      </c>
      <c r="P20" s="12" t="s">
        <v>923</v>
      </c>
    </row>
    <row r="21" spans="1:16" ht="43.5" x14ac:dyDescent="0.35">
      <c r="A21" s="12" t="s">
        <v>82</v>
      </c>
      <c r="B21" s="12" t="s">
        <v>84</v>
      </c>
      <c r="C21" s="12" t="s">
        <v>85</v>
      </c>
      <c r="D21" s="32" t="s">
        <v>930</v>
      </c>
      <c r="E21" s="48" t="s">
        <v>931</v>
      </c>
      <c r="F21" s="13">
        <v>16817757.68</v>
      </c>
      <c r="G21" s="13">
        <v>16817757.68</v>
      </c>
      <c r="H21" s="13">
        <v>0</v>
      </c>
      <c r="I21" s="49"/>
      <c r="J21" s="50" t="s">
        <v>14</v>
      </c>
      <c r="K21" s="50" t="s">
        <v>14</v>
      </c>
      <c r="L21" s="50" t="s">
        <v>14</v>
      </c>
      <c r="M21" s="50" t="s">
        <v>16</v>
      </c>
      <c r="N21" s="50" t="s">
        <v>16</v>
      </c>
      <c r="O21" s="50" t="s">
        <v>19</v>
      </c>
      <c r="P21" s="12" t="s">
        <v>883</v>
      </c>
    </row>
    <row r="22" spans="1:16" ht="43.5" x14ac:dyDescent="0.35">
      <c r="A22" s="12" t="s">
        <v>82</v>
      </c>
      <c r="B22" s="12" t="s">
        <v>84</v>
      </c>
      <c r="C22" s="12" t="s">
        <v>85</v>
      </c>
      <c r="D22" s="32" t="s">
        <v>932</v>
      </c>
      <c r="E22" s="48" t="s">
        <v>933</v>
      </c>
      <c r="F22" s="13">
        <v>9691858.9100000001</v>
      </c>
      <c r="G22" s="13">
        <v>9691858.9100000001</v>
      </c>
      <c r="H22" s="13">
        <v>0</v>
      </c>
      <c r="I22" s="49"/>
      <c r="J22" s="50" t="s">
        <v>14</v>
      </c>
      <c r="K22" s="50" t="s">
        <v>14</v>
      </c>
      <c r="L22" s="50" t="s">
        <v>14</v>
      </c>
      <c r="M22" s="50" t="s">
        <v>16</v>
      </c>
      <c r="N22" s="50" t="s">
        <v>16</v>
      </c>
      <c r="O22" s="50" t="s">
        <v>19</v>
      </c>
      <c r="P22" s="12" t="s">
        <v>923</v>
      </c>
    </row>
    <row r="23" spans="1:16" ht="43.5" x14ac:dyDescent="0.35">
      <c r="A23" s="12" t="s">
        <v>934</v>
      </c>
      <c r="B23" s="12" t="s">
        <v>84</v>
      </c>
      <c r="C23" s="12" t="s">
        <v>85</v>
      </c>
      <c r="D23" s="32" t="s">
        <v>935</v>
      </c>
      <c r="E23" s="48" t="s">
        <v>936</v>
      </c>
      <c r="F23" s="13">
        <v>17596640.329999998</v>
      </c>
      <c r="G23" s="13">
        <v>5596640.3300000001</v>
      </c>
      <c r="H23" s="13">
        <v>12000000</v>
      </c>
      <c r="I23" s="49" t="s">
        <v>937</v>
      </c>
      <c r="J23" s="50" t="s">
        <v>14</v>
      </c>
      <c r="K23" s="50" t="s">
        <v>14</v>
      </c>
      <c r="L23" s="50" t="s">
        <v>14</v>
      </c>
      <c r="M23" s="50" t="s">
        <v>15</v>
      </c>
      <c r="N23" s="50" t="s">
        <v>16</v>
      </c>
      <c r="O23" s="50" t="s">
        <v>882</v>
      </c>
      <c r="P23" s="12" t="s">
        <v>883</v>
      </c>
    </row>
    <row r="24" spans="1:16" ht="43.5" x14ac:dyDescent="0.35">
      <c r="A24" s="12" t="s">
        <v>82</v>
      </c>
      <c r="B24" s="12" t="s">
        <v>84</v>
      </c>
      <c r="C24" s="12" t="s">
        <v>85</v>
      </c>
      <c r="D24" s="32" t="s">
        <v>938</v>
      </c>
      <c r="E24" s="48" t="s">
        <v>939</v>
      </c>
      <c r="F24" s="13">
        <v>12742675.77</v>
      </c>
      <c r="G24" s="13">
        <v>12742675.77</v>
      </c>
      <c r="H24" s="13">
        <v>0</v>
      </c>
      <c r="I24" s="49"/>
      <c r="J24" s="50" t="s">
        <v>14</v>
      </c>
      <c r="K24" s="50" t="s">
        <v>14</v>
      </c>
      <c r="L24" s="50" t="s">
        <v>14</v>
      </c>
      <c r="M24" s="50" t="s">
        <v>22</v>
      </c>
      <c r="N24" s="50" t="s">
        <v>892</v>
      </c>
      <c r="O24" s="50" t="s">
        <v>19</v>
      </c>
      <c r="P24" s="12" t="s">
        <v>923</v>
      </c>
    </row>
    <row r="25" spans="1:16" ht="43.5" x14ac:dyDescent="0.35">
      <c r="A25" s="12" t="s">
        <v>940</v>
      </c>
      <c r="B25" s="12" t="s">
        <v>84</v>
      </c>
      <c r="C25" s="12" t="s">
        <v>85</v>
      </c>
      <c r="D25" s="32" t="s">
        <v>941</v>
      </c>
      <c r="E25" s="48" t="s">
        <v>942</v>
      </c>
      <c r="F25" s="13">
        <v>4500000</v>
      </c>
      <c r="G25" s="13">
        <v>4500000</v>
      </c>
      <c r="H25" s="13">
        <v>0</v>
      </c>
      <c r="I25" s="49"/>
      <c r="J25" s="50" t="s">
        <v>14</v>
      </c>
      <c r="K25" s="50" t="s">
        <v>14</v>
      </c>
      <c r="L25" s="50" t="s">
        <v>14</v>
      </c>
      <c r="M25" s="50" t="s">
        <v>16</v>
      </c>
      <c r="N25" s="50" t="s">
        <v>16</v>
      </c>
      <c r="O25" s="50" t="s">
        <v>882</v>
      </c>
      <c r="P25" s="12" t="s">
        <v>883</v>
      </c>
    </row>
    <row r="26" spans="1:16" ht="43.5" x14ac:dyDescent="0.35">
      <c r="A26" s="12" t="s">
        <v>924</v>
      </c>
      <c r="B26" s="12" t="s">
        <v>84</v>
      </c>
      <c r="C26" s="12" t="s">
        <v>943</v>
      </c>
      <c r="D26" s="32" t="s">
        <v>944</v>
      </c>
      <c r="E26" s="48" t="s">
        <v>945</v>
      </c>
      <c r="F26" s="13">
        <v>15000000</v>
      </c>
      <c r="G26" s="13">
        <v>15000000</v>
      </c>
      <c r="H26" s="13">
        <v>0</v>
      </c>
      <c r="I26" s="49"/>
      <c r="J26" s="50" t="s">
        <v>16</v>
      </c>
      <c r="K26" s="50" t="s">
        <v>16</v>
      </c>
      <c r="L26" s="50" t="s">
        <v>16</v>
      </c>
      <c r="M26" s="50" t="s">
        <v>16</v>
      </c>
      <c r="N26" s="50" t="s">
        <v>18</v>
      </c>
      <c r="O26" s="50" t="s">
        <v>18</v>
      </c>
      <c r="P26" s="12" t="s">
        <v>883</v>
      </c>
    </row>
    <row r="27" spans="1:16" ht="58" x14ac:dyDescent="0.35">
      <c r="A27" s="12" t="s">
        <v>907</v>
      </c>
      <c r="B27" s="12" t="s">
        <v>84</v>
      </c>
      <c r="C27" s="12" t="s">
        <v>88</v>
      </c>
      <c r="D27" s="32" t="s">
        <v>946</v>
      </c>
      <c r="E27" s="48" t="s">
        <v>947</v>
      </c>
      <c r="F27" s="13">
        <v>4800000</v>
      </c>
      <c r="G27" s="13">
        <v>4800000</v>
      </c>
      <c r="H27" s="13">
        <v>0</v>
      </c>
      <c r="I27" s="49"/>
      <c r="J27" s="53" t="s">
        <v>14</v>
      </c>
      <c r="K27" s="53" t="s">
        <v>14</v>
      </c>
      <c r="L27" s="53" t="s">
        <v>15</v>
      </c>
      <c r="M27" s="53" t="s">
        <v>15</v>
      </c>
      <c r="N27" s="53" t="s">
        <v>16</v>
      </c>
      <c r="O27" s="53" t="s">
        <v>21</v>
      </c>
      <c r="P27" s="12" t="s">
        <v>923</v>
      </c>
    </row>
    <row r="28" spans="1:16" ht="29" x14ac:dyDescent="0.35">
      <c r="A28" s="12" t="s">
        <v>887</v>
      </c>
      <c r="B28" s="12" t="s">
        <v>84</v>
      </c>
      <c r="C28" s="12" t="s">
        <v>888</v>
      </c>
      <c r="D28" s="32" t="s">
        <v>948</v>
      </c>
      <c r="E28" s="48" t="s">
        <v>949</v>
      </c>
      <c r="F28" s="13">
        <v>442304.7</v>
      </c>
      <c r="G28" s="13">
        <v>442304.7</v>
      </c>
      <c r="H28" s="13">
        <v>0</v>
      </c>
      <c r="I28" s="49"/>
      <c r="J28" s="50" t="s">
        <v>18</v>
      </c>
      <c r="K28" s="50" t="s">
        <v>18</v>
      </c>
      <c r="L28" s="50" t="s">
        <v>18</v>
      </c>
      <c r="M28" s="50" t="s">
        <v>18</v>
      </c>
      <c r="N28" s="50" t="s">
        <v>891</v>
      </c>
      <c r="O28" s="50" t="s">
        <v>15</v>
      </c>
      <c r="P28" s="12" t="s">
        <v>883</v>
      </c>
    </row>
    <row r="29" spans="1:16" ht="43.5" x14ac:dyDescent="0.35">
      <c r="A29" s="12" t="s">
        <v>887</v>
      </c>
      <c r="B29" s="12" t="s">
        <v>84</v>
      </c>
      <c r="C29" s="12" t="s">
        <v>888</v>
      </c>
      <c r="D29" s="32" t="s">
        <v>950</v>
      </c>
      <c r="E29" s="48" t="s">
        <v>951</v>
      </c>
      <c r="F29" s="13">
        <v>545358.09</v>
      </c>
      <c r="G29" s="13">
        <v>545358.09</v>
      </c>
      <c r="H29" s="13">
        <v>0</v>
      </c>
      <c r="I29" s="49"/>
      <c r="J29" s="50" t="s">
        <v>18</v>
      </c>
      <c r="K29" s="50" t="s">
        <v>18</v>
      </c>
      <c r="L29" s="50" t="s">
        <v>18</v>
      </c>
      <c r="M29" s="50" t="s">
        <v>18</v>
      </c>
      <c r="N29" s="50" t="s">
        <v>891</v>
      </c>
      <c r="O29" s="50" t="s">
        <v>15</v>
      </c>
      <c r="P29" s="12" t="s">
        <v>883</v>
      </c>
    </row>
    <row r="30" spans="1:16" ht="43.5" x14ac:dyDescent="0.35">
      <c r="A30" s="12" t="s">
        <v>952</v>
      </c>
      <c r="B30" s="12" t="s">
        <v>84</v>
      </c>
      <c r="C30" s="12" t="s">
        <v>888</v>
      </c>
      <c r="D30" s="32" t="s">
        <v>953</v>
      </c>
      <c r="E30" s="48" t="s">
        <v>954</v>
      </c>
      <c r="F30" s="13">
        <v>1100000</v>
      </c>
      <c r="G30" s="13">
        <v>1100000</v>
      </c>
      <c r="H30" s="13">
        <v>0</v>
      </c>
      <c r="I30" s="49"/>
      <c r="J30" s="50" t="s">
        <v>18</v>
      </c>
      <c r="K30" s="50" t="s">
        <v>18</v>
      </c>
      <c r="L30" s="50" t="s">
        <v>18</v>
      </c>
      <c r="M30" s="50" t="s">
        <v>18</v>
      </c>
      <c r="N30" s="50" t="s">
        <v>891</v>
      </c>
      <c r="O30" s="50" t="s">
        <v>15</v>
      </c>
      <c r="P30" s="12" t="s">
        <v>923</v>
      </c>
    </row>
    <row r="31" spans="1:16" ht="29" x14ac:dyDescent="0.35">
      <c r="A31" s="12" t="s">
        <v>82</v>
      </c>
      <c r="B31" s="12" t="s">
        <v>84</v>
      </c>
      <c r="C31" s="12" t="s">
        <v>884</v>
      </c>
      <c r="D31" s="32" t="s">
        <v>602</v>
      </c>
      <c r="E31" s="48" t="s">
        <v>955</v>
      </c>
      <c r="F31" s="13">
        <v>16600000</v>
      </c>
      <c r="G31" s="13">
        <v>1600000</v>
      </c>
      <c r="H31" s="13">
        <v>15000000</v>
      </c>
      <c r="I31" s="49" t="s">
        <v>915</v>
      </c>
      <c r="J31" s="54" t="s">
        <v>18</v>
      </c>
      <c r="K31" s="54" t="s">
        <v>18</v>
      </c>
      <c r="L31" s="54" t="s">
        <v>18</v>
      </c>
      <c r="M31" s="54" t="s">
        <v>18</v>
      </c>
      <c r="N31" s="54" t="s">
        <v>891</v>
      </c>
      <c r="O31" s="54" t="s">
        <v>14</v>
      </c>
      <c r="P31" s="12" t="s">
        <v>883</v>
      </c>
    </row>
    <row r="32" spans="1:16" ht="29" x14ac:dyDescent="0.35">
      <c r="A32" s="12" t="s">
        <v>82</v>
      </c>
      <c r="B32" s="12" t="s">
        <v>84</v>
      </c>
      <c r="C32" s="12" t="s">
        <v>88</v>
      </c>
      <c r="D32" s="32" t="s">
        <v>956</v>
      </c>
      <c r="E32" s="48" t="s">
        <v>957</v>
      </c>
      <c r="F32" s="13">
        <v>80000000</v>
      </c>
      <c r="G32" s="13">
        <v>80000000</v>
      </c>
      <c r="H32" s="13">
        <v>0</v>
      </c>
      <c r="I32" s="49"/>
      <c r="J32" s="50" t="s">
        <v>14</v>
      </c>
      <c r="K32" s="50" t="s">
        <v>14</v>
      </c>
      <c r="L32" s="50" t="s">
        <v>14</v>
      </c>
      <c r="M32" s="50" t="s">
        <v>22</v>
      </c>
      <c r="N32" s="50" t="s">
        <v>22</v>
      </c>
      <c r="O32" s="50" t="s">
        <v>19</v>
      </c>
      <c r="P32" s="12" t="s">
        <v>883</v>
      </c>
    </row>
    <row r="33" spans="1:16" ht="58" x14ac:dyDescent="0.35">
      <c r="A33" s="12" t="s">
        <v>958</v>
      </c>
      <c r="B33" s="12" t="s">
        <v>84</v>
      </c>
      <c r="C33" s="12" t="s">
        <v>88</v>
      </c>
      <c r="D33" s="32" t="s">
        <v>959</v>
      </c>
      <c r="E33" s="48" t="s">
        <v>960</v>
      </c>
      <c r="F33" s="13">
        <v>3000000</v>
      </c>
      <c r="G33" s="13">
        <v>3000000</v>
      </c>
      <c r="H33" s="13">
        <v>0</v>
      </c>
      <c r="I33" s="51"/>
      <c r="J33" s="50" t="s">
        <v>18</v>
      </c>
      <c r="K33" s="50" t="s">
        <v>18</v>
      </c>
      <c r="L33" s="50" t="s">
        <v>14</v>
      </c>
      <c r="M33" s="50" t="s">
        <v>14</v>
      </c>
      <c r="N33" s="50" t="s">
        <v>15</v>
      </c>
      <c r="O33" s="50" t="s">
        <v>16</v>
      </c>
      <c r="P33" s="12" t="s">
        <v>923</v>
      </c>
    </row>
    <row r="34" spans="1:16" ht="130.5" x14ac:dyDescent="0.35">
      <c r="A34" s="12" t="s">
        <v>961</v>
      </c>
      <c r="B34" s="12" t="s">
        <v>84</v>
      </c>
      <c r="C34" s="12" t="s">
        <v>888</v>
      </c>
      <c r="D34" s="32" t="s">
        <v>962</v>
      </c>
      <c r="E34" s="48" t="s">
        <v>963</v>
      </c>
      <c r="F34" s="13">
        <v>290527974.79999995</v>
      </c>
      <c r="G34" s="13">
        <v>154828462.38</v>
      </c>
      <c r="H34" s="13">
        <v>135699512.41999996</v>
      </c>
      <c r="I34" s="51" t="s">
        <v>964</v>
      </c>
      <c r="J34" s="50" t="s">
        <v>891</v>
      </c>
      <c r="K34" s="50" t="s">
        <v>891</v>
      </c>
      <c r="L34" s="50" t="s">
        <v>14</v>
      </c>
      <c r="M34" s="50" t="s">
        <v>15</v>
      </c>
      <c r="N34" s="50" t="s">
        <v>16</v>
      </c>
      <c r="O34" s="50" t="s">
        <v>19</v>
      </c>
      <c r="P34" s="12" t="s">
        <v>883</v>
      </c>
    </row>
    <row r="35" spans="1:16" ht="62" x14ac:dyDescent="0.35">
      <c r="A35" s="12" t="s">
        <v>907</v>
      </c>
      <c r="B35" s="55" t="s">
        <v>84</v>
      </c>
      <c r="C35" s="55" t="s">
        <v>88</v>
      </c>
      <c r="D35" s="32" t="s">
        <v>965</v>
      </c>
      <c r="E35" s="10" t="s">
        <v>966</v>
      </c>
      <c r="F35" s="13">
        <v>356071620.80000001</v>
      </c>
      <c r="G35" s="13">
        <v>356071620.80000001</v>
      </c>
      <c r="H35" s="13">
        <v>0</v>
      </c>
      <c r="I35" s="13">
        <v>0</v>
      </c>
      <c r="J35" s="50" t="s">
        <v>891</v>
      </c>
      <c r="K35" s="50" t="s">
        <v>14</v>
      </c>
      <c r="L35" s="50" t="s">
        <v>15</v>
      </c>
      <c r="M35" s="50" t="s">
        <v>16</v>
      </c>
      <c r="N35" s="50" t="s">
        <v>22</v>
      </c>
      <c r="O35" s="50" t="s">
        <v>20</v>
      </c>
      <c r="P35" s="12" t="s">
        <v>883</v>
      </c>
    </row>
    <row r="36" spans="1:16" ht="43.5" x14ac:dyDescent="0.35">
      <c r="A36" s="12" t="s">
        <v>82</v>
      </c>
      <c r="B36" s="12" t="s">
        <v>91</v>
      </c>
      <c r="C36" s="12" t="s">
        <v>92</v>
      </c>
      <c r="D36" s="32" t="s">
        <v>967</v>
      </c>
      <c r="E36" s="48" t="s">
        <v>968</v>
      </c>
      <c r="F36" s="13">
        <f>G36+H36</f>
        <v>20000000</v>
      </c>
      <c r="G36" s="13">
        <v>20000000</v>
      </c>
      <c r="H36" s="13">
        <v>0</v>
      </c>
      <c r="I36" s="49"/>
      <c r="J36" s="50" t="s">
        <v>15</v>
      </c>
      <c r="K36" s="50" t="s">
        <v>16</v>
      </c>
      <c r="L36" s="50" t="s">
        <v>22</v>
      </c>
      <c r="M36" s="50" t="s">
        <v>892</v>
      </c>
      <c r="N36" s="50" t="s">
        <v>892</v>
      </c>
      <c r="O36" s="50" t="s">
        <v>21</v>
      </c>
      <c r="P36" s="12" t="s">
        <v>883</v>
      </c>
    </row>
    <row r="37" spans="1:16" ht="43.5" x14ac:dyDescent="0.35">
      <c r="A37" s="12" t="s">
        <v>969</v>
      </c>
      <c r="B37" s="12" t="s">
        <v>91</v>
      </c>
      <c r="C37" s="12" t="s">
        <v>94</v>
      </c>
      <c r="D37" s="32" t="s">
        <v>970</v>
      </c>
      <c r="E37" s="48" t="s">
        <v>971</v>
      </c>
      <c r="F37" s="13">
        <f t="shared" ref="F37:F54" si="0">G37+H37</f>
        <v>38000000</v>
      </c>
      <c r="G37" s="13">
        <v>20000000</v>
      </c>
      <c r="H37" s="13">
        <v>18000000</v>
      </c>
      <c r="I37" s="49" t="s">
        <v>972</v>
      </c>
      <c r="J37" s="32" t="s">
        <v>973</v>
      </c>
      <c r="K37" s="32" t="s">
        <v>974</v>
      </c>
      <c r="L37" s="56" t="s">
        <v>975</v>
      </c>
      <c r="M37" s="56" t="s">
        <v>975</v>
      </c>
      <c r="N37" s="56" t="s">
        <v>976</v>
      </c>
      <c r="O37" s="56" t="s">
        <v>977</v>
      </c>
      <c r="P37" s="12" t="s">
        <v>923</v>
      </c>
    </row>
    <row r="38" spans="1:16" ht="43.5" x14ac:dyDescent="0.35">
      <c r="A38" s="12" t="s">
        <v>978</v>
      </c>
      <c r="B38" s="12" t="s">
        <v>91</v>
      </c>
      <c r="C38" s="12" t="s">
        <v>94</v>
      </c>
      <c r="D38" s="32" t="s">
        <v>979</v>
      </c>
      <c r="E38" s="48" t="s">
        <v>980</v>
      </c>
      <c r="F38" s="13">
        <f t="shared" si="0"/>
        <v>15000000</v>
      </c>
      <c r="G38" s="13">
        <v>5000000</v>
      </c>
      <c r="H38" s="13">
        <v>10000000</v>
      </c>
      <c r="I38" s="49" t="s">
        <v>981</v>
      </c>
      <c r="J38" s="32" t="s">
        <v>982</v>
      </c>
      <c r="K38" s="32" t="s">
        <v>982</v>
      </c>
      <c r="L38" s="56" t="s">
        <v>976</v>
      </c>
      <c r="M38" s="56" t="s">
        <v>983</v>
      </c>
      <c r="N38" s="56" t="s">
        <v>983</v>
      </c>
      <c r="O38" s="56" t="s">
        <v>984</v>
      </c>
      <c r="P38" s="12" t="s">
        <v>883</v>
      </c>
    </row>
    <row r="39" spans="1:16" ht="43.5" x14ac:dyDescent="0.35">
      <c r="A39" s="12" t="s">
        <v>978</v>
      </c>
      <c r="B39" s="12" t="s">
        <v>91</v>
      </c>
      <c r="C39" s="12" t="s">
        <v>94</v>
      </c>
      <c r="D39" s="32" t="s">
        <v>985</v>
      </c>
      <c r="E39" s="48" t="s">
        <v>986</v>
      </c>
      <c r="F39" s="13">
        <f t="shared" si="0"/>
        <v>1000000</v>
      </c>
      <c r="G39" s="13">
        <v>1000000</v>
      </c>
      <c r="H39" s="13">
        <v>0</v>
      </c>
      <c r="I39" s="49">
        <v>0</v>
      </c>
      <c r="J39" s="32" t="s">
        <v>974</v>
      </c>
      <c r="K39" s="32" t="s">
        <v>974</v>
      </c>
      <c r="L39" s="56" t="s">
        <v>987</v>
      </c>
      <c r="M39" s="56" t="s">
        <v>976</v>
      </c>
      <c r="N39" s="56" t="s">
        <v>983</v>
      </c>
      <c r="O39" s="56" t="s">
        <v>988</v>
      </c>
      <c r="P39" s="12" t="s">
        <v>883</v>
      </c>
    </row>
    <row r="40" spans="1:16" ht="43.5" x14ac:dyDescent="0.35">
      <c r="A40" s="12" t="s">
        <v>978</v>
      </c>
      <c r="B40" s="12" t="s">
        <v>91</v>
      </c>
      <c r="C40" s="12" t="s">
        <v>94</v>
      </c>
      <c r="D40" s="32" t="s">
        <v>989</v>
      </c>
      <c r="E40" s="48" t="s">
        <v>990</v>
      </c>
      <c r="F40" s="13">
        <f t="shared" si="0"/>
        <v>9000000</v>
      </c>
      <c r="G40" s="13">
        <v>5000000</v>
      </c>
      <c r="H40" s="13">
        <v>4000000</v>
      </c>
      <c r="I40" s="49" t="s">
        <v>972</v>
      </c>
      <c r="J40" s="32" t="s">
        <v>991</v>
      </c>
      <c r="K40" s="32" t="s">
        <v>974</v>
      </c>
      <c r="L40" s="56" t="s">
        <v>992</v>
      </c>
      <c r="M40" s="56" t="s">
        <v>992</v>
      </c>
      <c r="N40" s="56" t="s">
        <v>993</v>
      </c>
      <c r="O40" s="56" t="s">
        <v>994</v>
      </c>
      <c r="P40" s="12" t="s">
        <v>923</v>
      </c>
    </row>
    <row r="41" spans="1:16" ht="43.5" x14ac:dyDescent="0.35">
      <c r="A41" s="12" t="s">
        <v>995</v>
      </c>
      <c r="B41" s="12" t="s">
        <v>91</v>
      </c>
      <c r="C41" s="12" t="s">
        <v>94</v>
      </c>
      <c r="D41" s="32" t="s">
        <v>996</v>
      </c>
      <c r="E41" s="48" t="s">
        <v>997</v>
      </c>
      <c r="F41" s="13">
        <f t="shared" si="0"/>
        <v>3000000</v>
      </c>
      <c r="G41" s="13">
        <v>3000000</v>
      </c>
      <c r="H41" s="13">
        <v>0</v>
      </c>
      <c r="I41" s="49">
        <v>0</v>
      </c>
      <c r="J41" s="32" t="s">
        <v>974</v>
      </c>
      <c r="K41" s="32" t="s">
        <v>974</v>
      </c>
      <c r="L41" s="56" t="s">
        <v>987</v>
      </c>
      <c r="M41" s="56" t="s">
        <v>976</v>
      </c>
      <c r="N41" s="56" t="s">
        <v>983</v>
      </c>
      <c r="O41" s="56" t="s">
        <v>988</v>
      </c>
      <c r="P41" s="12" t="s">
        <v>883</v>
      </c>
    </row>
    <row r="42" spans="1:16" ht="43.5" x14ac:dyDescent="0.35">
      <c r="A42" s="12" t="s">
        <v>978</v>
      </c>
      <c r="B42" s="12" t="s">
        <v>91</v>
      </c>
      <c r="C42" s="12" t="s">
        <v>94</v>
      </c>
      <c r="D42" s="32" t="s">
        <v>998</v>
      </c>
      <c r="E42" s="48" t="s">
        <v>999</v>
      </c>
      <c r="F42" s="13">
        <f t="shared" si="0"/>
        <v>10000000</v>
      </c>
      <c r="G42" s="13">
        <v>10000000</v>
      </c>
      <c r="H42" s="13">
        <v>0</v>
      </c>
      <c r="I42" s="49">
        <v>0</v>
      </c>
      <c r="J42" s="32" t="s">
        <v>975</v>
      </c>
      <c r="K42" s="32" t="s">
        <v>975</v>
      </c>
      <c r="L42" s="56" t="s">
        <v>992</v>
      </c>
      <c r="M42" s="56" t="s">
        <v>993</v>
      </c>
      <c r="N42" s="56" t="s">
        <v>1000</v>
      </c>
      <c r="O42" s="56" t="s">
        <v>1001</v>
      </c>
      <c r="P42" s="12" t="s">
        <v>883</v>
      </c>
    </row>
    <row r="43" spans="1:16" ht="43.5" x14ac:dyDescent="0.35">
      <c r="A43" s="12" t="s">
        <v>1002</v>
      </c>
      <c r="B43" s="12" t="s">
        <v>91</v>
      </c>
      <c r="C43" s="12" t="s">
        <v>94</v>
      </c>
      <c r="D43" s="32" t="s">
        <v>1003</v>
      </c>
      <c r="E43" s="48" t="s">
        <v>1004</v>
      </c>
      <c r="F43" s="13">
        <f t="shared" si="0"/>
        <v>1000000</v>
      </c>
      <c r="G43" s="13">
        <v>1000000</v>
      </c>
      <c r="H43" s="13">
        <v>0</v>
      </c>
      <c r="I43" s="49">
        <v>0</v>
      </c>
      <c r="J43" s="32" t="s">
        <v>976</v>
      </c>
      <c r="K43" s="32" t="s">
        <v>976</v>
      </c>
      <c r="L43" s="32" t="s">
        <v>983</v>
      </c>
      <c r="M43" s="32" t="s">
        <v>983</v>
      </c>
      <c r="N43" s="32" t="s">
        <v>1005</v>
      </c>
      <c r="O43" s="32" t="s">
        <v>1006</v>
      </c>
      <c r="P43" s="12" t="s">
        <v>883</v>
      </c>
    </row>
    <row r="44" spans="1:16" ht="58" x14ac:dyDescent="0.35">
      <c r="A44" s="12" t="s">
        <v>1007</v>
      </c>
      <c r="B44" s="12" t="s">
        <v>91</v>
      </c>
      <c r="C44" s="12" t="s">
        <v>94</v>
      </c>
      <c r="D44" s="32" t="s">
        <v>1008</v>
      </c>
      <c r="E44" s="48" t="s">
        <v>1009</v>
      </c>
      <c r="F44" s="13">
        <f t="shared" si="0"/>
        <v>16000000</v>
      </c>
      <c r="G44" s="13">
        <v>8000000</v>
      </c>
      <c r="H44" s="13">
        <v>8000000</v>
      </c>
      <c r="I44" s="49" t="s">
        <v>1010</v>
      </c>
      <c r="J44" s="32">
        <v>2023</v>
      </c>
      <c r="K44" s="32" t="s">
        <v>973</v>
      </c>
      <c r="L44" s="32" t="s">
        <v>1011</v>
      </c>
      <c r="M44" s="32" t="s">
        <v>1012</v>
      </c>
      <c r="N44" s="32" t="s">
        <v>1013</v>
      </c>
      <c r="O44" s="32" t="s">
        <v>984</v>
      </c>
      <c r="P44" s="12" t="s">
        <v>1014</v>
      </c>
    </row>
    <row r="45" spans="1:16" ht="43.5" x14ac:dyDescent="0.35">
      <c r="A45" s="12" t="s">
        <v>1007</v>
      </c>
      <c r="B45" s="12" t="s">
        <v>91</v>
      </c>
      <c r="C45" s="12" t="s">
        <v>94</v>
      </c>
      <c r="D45" s="32" t="s">
        <v>1015</v>
      </c>
      <c r="E45" s="48" t="s">
        <v>1016</v>
      </c>
      <c r="F45" s="13">
        <f t="shared" si="0"/>
        <v>13072996.93</v>
      </c>
      <c r="G45" s="13">
        <v>12000000</v>
      </c>
      <c r="H45" s="13">
        <v>1072996.93</v>
      </c>
      <c r="I45" s="49" t="s">
        <v>1017</v>
      </c>
      <c r="J45" s="32" t="s">
        <v>1018</v>
      </c>
      <c r="K45" s="32" t="s">
        <v>1018</v>
      </c>
      <c r="L45" s="57" t="s">
        <v>974</v>
      </c>
      <c r="M45" s="57" t="s">
        <v>1011</v>
      </c>
      <c r="N45" s="57" t="s">
        <v>1019</v>
      </c>
      <c r="O45" s="57" t="s">
        <v>1020</v>
      </c>
      <c r="P45" s="12" t="s">
        <v>883</v>
      </c>
    </row>
    <row r="46" spans="1:16" ht="43.5" x14ac:dyDescent="0.35">
      <c r="A46" s="12" t="s">
        <v>1007</v>
      </c>
      <c r="B46" s="12" t="s">
        <v>91</v>
      </c>
      <c r="C46" s="12" t="s">
        <v>94</v>
      </c>
      <c r="D46" s="32" t="s">
        <v>1021</v>
      </c>
      <c r="E46" s="48" t="s">
        <v>1022</v>
      </c>
      <c r="F46" s="13">
        <f t="shared" si="0"/>
        <v>10140000</v>
      </c>
      <c r="G46" s="13">
        <v>10000000</v>
      </c>
      <c r="H46" s="13">
        <v>140000</v>
      </c>
      <c r="I46" s="49" t="s">
        <v>1017</v>
      </c>
      <c r="J46" s="32">
        <v>2018</v>
      </c>
      <c r="K46" s="32">
        <v>2018</v>
      </c>
      <c r="L46" s="32" t="s">
        <v>1011</v>
      </c>
      <c r="M46" s="32" t="s">
        <v>1011</v>
      </c>
      <c r="N46" s="32" t="s">
        <v>1019</v>
      </c>
      <c r="O46" s="32" t="s">
        <v>984</v>
      </c>
      <c r="P46" s="12" t="s">
        <v>923</v>
      </c>
    </row>
    <row r="47" spans="1:16" ht="43.5" x14ac:dyDescent="0.35">
      <c r="A47" s="12" t="s">
        <v>1007</v>
      </c>
      <c r="B47" s="12" t="s">
        <v>91</v>
      </c>
      <c r="C47" s="12" t="s">
        <v>94</v>
      </c>
      <c r="D47" s="32" t="s">
        <v>1023</v>
      </c>
      <c r="E47" s="48" t="s">
        <v>1024</v>
      </c>
      <c r="F47" s="13">
        <f t="shared" si="0"/>
        <v>3000000</v>
      </c>
      <c r="G47" s="13">
        <v>3000000</v>
      </c>
      <c r="H47" s="13">
        <v>0</v>
      </c>
      <c r="I47" s="49">
        <v>0</v>
      </c>
      <c r="J47" s="32" t="s">
        <v>974</v>
      </c>
      <c r="K47" s="32" t="s">
        <v>974</v>
      </c>
      <c r="L47" s="57" t="s">
        <v>1011</v>
      </c>
      <c r="M47" s="57" t="s">
        <v>1019</v>
      </c>
      <c r="N47" s="57" t="s">
        <v>1013</v>
      </c>
      <c r="O47" s="57" t="s">
        <v>1025</v>
      </c>
      <c r="P47" s="12" t="s">
        <v>923</v>
      </c>
    </row>
    <row r="48" spans="1:16" ht="43.5" x14ac:dyDescent="0.35">
      <c r="A48" s="12" t="s">
        <v>1002</v>
      </c>
      <c r="B48" s="12" t="s">
        <v>91</v>
      </c>
      <c r="C48" s="12" t="s">
        <v>94</v>
      </c>
      <c r="D48" s="32" t="s">
        <v>1026</v>
      </c>
      <c r="E48" s="48" t="s">
        <v>1027</v>
      </c>
      <c r="F48" s="13">
        <f t="shared" si="0"/>
        <v>4000000</v>
      </c>
      <c r="G48" s="13">
        <v>2000000</v>
      </c>
      <c r="H48" s="13">
        <v>2000000</v>
      </c>
      <c r="I48" s="49" t="s">
        <v>972</v>
      </c>
      <c r="J48" s="32" t="s">
        <v>974</v>
      </c>
      <c r="K48" s="32" t="s">
        <v>974</v>
      </c>
      <c r="L48" s="57" t="s">
        <v>1011</v>
      </c>
      <c r="M48" s="57" t="s">
        <v>1019</v>
      </c>
      <c r="N48" s="32" t="s">
        <v>1013</v>
      </c>
      <c r="O48" s="32" t="s">
        <v>1028</v>
      </c>
      <c r="P48" s="12" t="s">
        <v>883</v>
      </c>
    </row>
    <row r="49" spans="1:16" ht="43.5" x14ac:dyDescent="0.35">
      <c r="A49" s="12" t="s">
        <v>1002</v>
      </c>
      <c r="B49" s="12" t="s">
        <v>91</v>
      </c>
      <c r="C49" s="12" t="s">
        <v>94</v>
      </c>
      <c r="D49" s="32" t="s">
        <v>1029</v>
      </c>
      <c r="E49" s="48" t="s">
        <v>1030</v>
      </c>
      <c r="F49" s="13">
        <f t="shared" si="0"/>
        <v>2000000</v>
      </c>
      <c r="G49" s="13">
        <v>2000000</v>
      </c>
      <c r="H49" s="13">
        <v>0</v>
      </c>
      <c r="I49" s="49">
        <v>0</v>
      </c>
      <c r="J49" s="32" t="s">
        <v>1019</v>
      </c>
      <c r="K49" s="32" t="s">
        <v>1019</v>
      </c>
      <c r="L49" s="32" t="s">
        <v>1013</v>
      </c>
      <c r="M49" s="32" t="s">
        <v>1013</v>
      </c>
      <c r="N49" s="32" t="s">
        <v>1031</v>
      </c>
      <c r="O49" s="32" t="s">
        <v>1028</v>
      </c>
      <c r="P49" s="12" t="s">
        <v>883</v>
      </c>
    </row>
    <row r="50" spans="1:16" ht="43.5" x14ac:dyDescent="0.35">
      <c r="A50" s="12" t="s">
        <v>1032</v>
      </c>
      <c r="B50" s="12" t="s">
        <v>91</v>
      </c>
      <c r="C50" s="12" t="s">
        <v>94</v>
      </c>
      <c r="D50" s="32" t="s">
        <v>1033</v>
      </c>
      <c r="E50" s="48" t="s">
        <v>1034</v>
      </c>
      <c r="F50" s="13">
        <f t="shared" si="0"/>
        <v>30000000</v>
      </c>
      <c r="G50" s="13">
        <v>15000000</v>
      </c>
      <c r="H50" s="13">
        <v>15000000</v>
      </c>
      <c r="I50" s="49" t="s">
        <v>972</v>
      </c>
      <c r="J50" s="32" t="s">
        <v>973</v>
      </c>
      <c r="K50" s="56" t="s">
        <v>974</v>
      </c>
      <c r="L50" s="56" t="s">
        <v>1011</v>
      </c>
      <c r="M50" s="56" t="s">
        <v>1019</v>
      </c>
      <c r="N50" s="56" t="s">
        <v>1013</v>
      </c>
      <c r="O50" s="56" t="s">
        <v>984</v>
      </c>
      <c r="P50" s="12" t="s">
        <v>923</v>
      </c>
    </row>
    <row r="51" spans="1:16" ht="43.5" x14ac:dyDescent="0.35">
      <c r="A51" s="12" t="s">
        <v>1002</v>
      </c>
      <c r="B51" s="12" t="s">
        <v>91</v>
      </c>
      <c r="C51" s="12" t="s">
        <v>94</v>
      </c>
      <c r="D51" s="32" t="s">
        <v>1035</v>
      </c>
      <c r="E51" s="48" t="s">
        <v>1036</v>
      </c>
      <c r="F51" s="13">
        <f t="shared" si="0"/>
        <v>1000000</v>
      </c>
      <c r="G51" s="13">
        <v>1000000</v>
      </c>
      <c r="H51" s="13">
        <v>0</v>
      </c>
      <c r="I51" s="49">
        <v>0</v>
      </c>
      <c r="J51" s="32" t="s">
        <v>974</v>
      </c>
      <c r="K51" s="32" t="s">
        <v>974</v>
      </c>
      <c r="L51" s="32" t="s">
        <v>1011</v>
      </c>
      <c r="M51" s="32" t="s">
        <v>1019</v>
      </c>
      <c r="N51" s="32" t="s">
        <v>1031</v>
      </c>
      <c r="O51" s="32" t="s">
        <v>1025</v>
      </c>
      <c r="P51" s="12" t="s">
        <v>883</v>
      </c>
    </row>
    <row r="52" spans="1:16" ht="43.5" x14ac:dyDescent="0.35">
      <c r="A52" s="12" t="s">
        <v>1002</v>
      </c>
      <c r="B52" s="12" t="s">
        <v>91</v>
      </c>
      <c r="C52" s="12" t="s">
        <v>94</v>
      </c>
      <c r="D52" s="32" t="s">
        <v>1037</v>
      </c>
      <c r="E52" s="48" t="s">
        <v>1038</v>
      </c>
      <c r="F52" s="13">
        <f t="shared" si="0"/>
        <v>4000000</v>
      </c>
      <c r="G52" s="13">
        <v>4000000</v>
      </c>
      <c r="H52" s="13">
        <v>0</v>
      </c>
      <c r="I52" s="49">
        <v>0</v>
      </c>
      <c r="J52" s="32" t="s">
        <v>1019</v>
      </c>
      <c r="K52" s="32" t="s">
        <v>1019</v>
      </c>
      <c r="L52" s="32" t="s">
        <v>1013</v>
      </c>
      <c r="M52" s="32" t="s">
        <v>1031</v>
      </c>
      <c r="N52" s="32" t="s">
        <v>1039</v>
      </c>
      <c r="O52" s="32" t="s">
        <v>984</v>
      </c>
      <c r="P52" s="12" t="s">
        <v>883</v>
      </c>
    </row>
    <row r="53" spans="1:16" ht="43.5" x14ac:dyDescent="0.35">
      <c r="A53" s="12" t="s">
        <v>1040</v>
      </c>
      <c r="B53" s="12" t="s">
        <v>91</v>
      </c>
      <c r="C53" s="12" t="s">
        <v>94</v>
      </c>
      <c r="D53" s="32" t="s">
        <v>1041</v>
      </c>
      <c r="E53" s="48" t="s">
        <v>1042</v>
      </c>
      <c r="F53" s="13">
        <f t="shared" si="0"/>
        <v>10000000</v>
      </c>
      <c r="G53" s="13">
        <v>10000000</v>
      </c>
      <c r="H53" s="13">
        <v>0</v>
      </c>
      <c r="I53" s="49">
        <v>0</v>
      </c>
      <c r="J53" s="56" t="s">
        <v>974</v>
      </c>
      <c r="K53" s="56" t="s">
        <v>974</v>
      </c>
      <c r="L53" s="56" t="s">
        <v>1011</v>
      </c>
      <c r="M53" s="56" t="s">
        <v>1019</v>
      </c>
      <c r="N53" s="56" t="s">
        <v>1013</v>
      </c>
      <c r="O53" s="56" t="s">
        <v>984</v>
      </c>
      <c r="P53" s="12" t="s">
        <v>923</v>
      </c>
    </row>
    <row r="54" spans="1:16" ht="43.5" x14ac:dyDescent="0.35">
      <c r="A54" s="12" t="s">
        <v>867</v>
      </c>
      <c r="B54" s="12" t="s">
        <v>91</v>
      </c>
      <c r="C54" s="12" t="s">
        <v>94</v>
      </c>
      <c r="D54" s="32" t="s">
        <v>1043</v>
      </c>
      <c r="E54" s="48" t="s">
        <v>1044</v>
      </c>
      <c r="F54" s="13">
        <f t="shared" si="0"/>
        <v>233000000</v>
      </c>
      <c r="G54" s="13">
        <v>100000000</v>
      </c>
      <c r="H54" s="13">
        <v>133000000</v>
      </c>
      <c r="I54" s="49" t="s">
        <v>972</v>
      </c>
      <c r="J54" s="32" t="s">
        <v>1045</v>
      </c>
      <c r="K54" s="32" t="s">
        <v>1045</v>
      </c>
      <c r="L54" s="32" t="s">
        <v>1046</v>
      </c>
      <c r="M54" s="32" t="s">
        <v>974</v>
      </c>
      <c r="N54" s="32" t="s">
        <v>1019</v>
      </c>
      <c r="O54" s="32" t="s">
        <v>1047</v>
      </c>
      <c r="P54" s="12" t="s">
        <v>923</v>
      </c>
    </row>
    <row r="55" spans="1:16" ht="43.5" x14ac:dyDescent="0.35">
      <c r="A55" s="12" t="s">
        <v>82</v>
      </c>
      <c r="B55" s="12" t="s">
        <v>91</v>
      </c>
      <c r="C55" s="12" t="s">
        <v>92</v>
      </c>
      <c r="D55" s="32" t="s">
        <v>1048</v>
      </c>
      <c r="E55" s="48" t="s">
        <v>1049</v>
      </c>
      <c r="F55" s="13">
        <v>54200000</v>
      </c>
      <c r="G55" s="13">
        <v>50000000</v>
      </c>
      <c r="H55" s="13">
        <v>4200000</v>
      </c>
      <c r="I55" s="51" t="s">
        <v>915</v>
      </c>
      <c r="J55" s="50" t="s">
        <v>15</v>
      </c>
      <c r="K55" s="50" t="s">
        <v>16</v>
      </c>
      <c r="L55" s="50" t="s">
        <v>15</v>
      </c>
      <c r="M55" s="50" t="s">
        <v>892</v>
      </c>
      <c r="N55" s="50" t="s">
        <v>22</v>
      </c>
      <c r="O55" s="50" t="s">
        <v>927</v>
      </c>
      <c r="P55" s="12" t="s">
        <v>883</v>
      </c>
    </row>
    <row r="56" spans="1:16" ht="29" x14ac:dyDescent="0.35">
      <c r="A56" s="12" t="s">
        <v>82</v>
      </c>
      <c r="B56" s="12" t="s">
        <v>108</v>
      </c>
      <c r="C56" s="12" t="s">
        <v>109</v>
      </c>
      <c r="D56" s="32" t="s">
        <v>1050</v>
      </c>
      <c r="E56" s="48" t="s">
        <v>1051</v>
      </c>
      <c r="F56" s="13">
        <v>50000000</v>
      </c>
      <c r="G56" s="13">
        <v>50000000</v>
      </c>
      <c r="H56" s="13">
        <v>0</v>
      </c>
      <c r="I56" s="49"/>
      <c r="J56" s="50" t="s">
        <v>18</v>
      </c>
      <c r="K56" s="50" t="s">
        <v>18</v>
      </c>
      <c r="L56" s="50" t="s">
        <v>15</v>
      </c>
      <c r="M56" s="50" t="s">
        <v>16</v>
      </c>
      <c r="N56" s="50" t="s">
        <v>22</v>
      </c>
      <c r="O56" s="50" t="s">
        <v>21</v>
      </c>
      <c r="P56" s="12" t="s">
        <v>923</v>
      </c>
    </row>
    <row r="57" spans="1:16" ht="58" x14ac:dyDescent="0.35">
      <c r="A57" s="12" t="s">
        <v>97</v>
      </c>
      <c r="B57" s="12" t="s">
        <v>17</v>
      </c>
      <c r="C57" s="12" t="s">
        <v>98</v>
      </c>
      <c r="D57" s="32" t="s">
        <v>1052</v>
      </c>
      <c r="E57" s="48" t="s">
        <v>1053</v>
      </c>
      <c r="F57" s="13">
        <v>351163882</v>
      </c>
      <c r="G57" s="13">
        <v>60000000</v>
      </c>
      <c r="H57" s="13">
        <v>291163882</v>
      </c>
      <c r="I57" s="51" t="s">
        <v>1054</v>
      </c>
      <c r="J57" s="50"/>
      <c r="K57" s="50" t="s">
        <v>18</v>
      </c>
      <c r="L57" s="50" t="s">
        <v>14</v>
      </c>
      <c r="M57" s="50" t="s">
        <v>15</v>
      </c>
      <c r="N57" s="50" t="s">
        <v>16</v>
      </c>
      <c r="O57" s="50" t="s">
        <v>21</v>
      </c>
      <c r="P57" s="12" t="s">
        <v>923</v>
      </c>
    </row>
    <row r="58" spans="1:16" ht="101.5" x14ac:dyDescent="0.35">
      <c r="A58" s="12" t="s">
        <v>97</v>
      </c>
      <c r="B58" s="12" t="s">
        <v>17</v>
      </c>
      <c r="C58" s="12" t="s">
        <v>1055</v>
      </c>
      <c r="D58" s="32" t="s">
        <v>1056</v>
      </c>
      <c r="E58" s="48" t="s">
        <v>1057</v>
      </c>
      <c r="F58" s="13">
        <v>302134085.31999999</v>
      </c>
      <c r="G58" s="13">
        <v>30000000</v>
      </c>
      <c r="H58" s="13">
        <v>272134085.31999999</v>
      </c>
      <c r="I58" s="51" t="s">
        <v>1058</v>
      </c>
      <c r="J58" s="50"/>
      <c r="K58" s="50" t="s">
        <v>18</v>
      </c>
      <c r="L58" s="50" t="s">
        <v>15</v>
      </c>
      <c r="M58" s="50" t="s">
        <v>15</v>
      </c>
      <c r="N58" s="50" t="s">
        <v>16</v>
      </c>
      <c r="O58" s="50" t="s">
        <v>19</v>
      </c>
      <c r="P58" s="12" t="s">
        <v>923</v>
      </c>
    </row>
    <row r="59" spans="1:16" ht="29" x14ac:dyDescent="0.35">
      <c r="A59" s="12" t="s">
        <v>97</v>
      </c>
      <c r="B59" s="12" t="s">
        <v>17</v>
      </c>
      <c r="C59" s="12" t="s">
        <v>23</v>
      </c>
      <c r="D59" s="32" t="s">
        <v>1059</v>
      </c>
      <c r="E59" s="48" t="s">
        <v>1060</v>
      </c>
      <c r="F59" s="13">
        <v>3000000</v>
      </c>
      <c r="G59" s="13">
        <v>3000000</v>
      </c>
      <c r="H59" s="13">
        <v>0</v>
      </c>
      <c r="I59" s="49"/>
      <c r="L59" s="50" t="s">
        <v>14</v>
      </c>
      <c r="M59" s="50" t="s">
        <v>15</v>
      </c>
      <c r="N59" s="50" t="s">
        <v>16</v>
      </c>
      <c r="O59" s="50" t="s">
        <v>882</v>
      </c>
      <c r="P59" s="12" t="s">
        <v>923</v>
      </c>
    </row>
    <row r="60" spans="1:16" ht="43.5" x14ac:dyDescent="0.35">
      <c r="A60" s="12" t="s">
        <v>97</v>
      </c>
      <c r="B60" s="12" t="s">
        <v>17</v>
      </c>
      <c r="C60" s="12" t="s">
        <v>1055</v>
      </c>
      <c r="D60" s="32" t="s">
        <v>1056</v>
      </c>
      <c r="E60" s="48" t="s">
        <v>1061</v>
      </c>
      <c r="F60" s="13">
        <v>17000000</v>
      </c>
      <c r="G60" s="13">
        <v>17000000</v>
      </c>
      <c r="H60" s="13">
        <v>0</v>
      </c>
      <c r="I60" s="13">
        <v>0</v>
      </c>
      <c r="J60" s="50"/>
      <c r="K60" s="50" t="s">
        <v>18</v>
      </c>
      <c r="L60" s="50" t="s">
        <v>15</v>
      </c>
      <c r="M60" s="50" t="s">
        <v>15</v>
      </c>
      <c r="N60" s="50" t="s">
        <v>16</v>
      </c>
      <c r="O60" s="50" t="s">
        <v>19</v>
      </c>
      <c r="P60" s="12" t="s">
        <v>923</v>
      </c>
    </row>
    <row r="61" spans="1:16" ht="43.5" x14ac:dyDescent="0.35">
      <c r="A61" s="12" t="s">
        <v>97</v>
      </c>
      <c r="B61" s="12" t="s">
        <v>17</v>
      </c>
      <c r="C61" s="12" t="s">
        <v>1055</v>
      </c>
      <c r="D61" s="32" t="s">
        <v>1062</v>
      </c>
      <c r="E61" s="48" t="s">
        <v>1063</v>
      </c>
      <c r="F61" s="13">
        <v>4000000</v>
      </c>
      <c r="G61" s="13">
        <v>4000000</v>
      </c>
      <c r="H61" s="13">
        <v>0</v>
      </c>
      <c r="I61" s="49"/>
      <c r="J61" s="50" t="s">
        <v>18</v>
      </c>
      <c r="K61" s="50" t="s">
        <v>18</v>
      </c>
      <c r="L61" s="50" t="s">
        <v>14</v>
      </c>
      <c r="M61" s="50" t="s">
        <v>16</v>
      </c>
      <c r="N61" s="50" t="s">
        <v>15</v>
      </c>
      <c r="O61" s="50" t="s">
        <v>892</v>
      </c>
      <c r="P61" s="12" t="s">
        <v>923</v>
      </c>
    </row>
    <row r="62" spans="1:16" ht="29" x14ac:dyDescent="0.35">
      <c r="A62" s="12" t="s">
        <v>97</v>
      </c>
      <c r="B62" s="12" t="s">
        <v>17</v>
      </c>
      <c r="C62" s="12" t="s">
        <v>1055</v>
      </c>
      <c r="D62" s="32" t="s">
        <v>1064</v>
      </c>
      <c r="E62" s="48" t="s">
        <v>1065</v>
      </c>
      <c r="F62" s="13">
        <v>10000000</v>
      </c>
      <c r="G62" s="13">
        <v>10000000</v>
      </c>
      <c r="H62" s="13">
        <v>0</v>
      </c>
      <c r="I62" s="49"/>
      <c r="J62" s="50" t="s">
        <v>18</v>
      </c>
      <c r="K62" s="50" t="s">
        <v>18</v>
      </c>
      <c r="L62" s="50" t="s">
        <v>16</v>
      </c>
      <c r="M62" s="50" t="s">
        <v>16</v>
      </c>
      <c r="N62" s="50" t="s">
        <v>22</v>
      </c>
      <c r="O62" s="50" t="s">
        <v>892</v>
      </c>
      <c r="P62" s="12" t="s">
        <v>883</v>
      </c>
    </row>
    <row r="63" spans="1:16" ht="43.5" x14ac:dyDescent="0.35">
      <c r="A63" s="12" t="s">
        <v>82</v>
      </c>
      <c r="B63" s="12" t="s">
        <v>17</v>
      </c>
      <c r="C63" s="12" t="s">
        <v>23</v>
      </c>
      <c r="D63" s="32" t="s">
        <v>1066</v>
      </c>
      <c r="E63" s="48" t="s">
        <v>1067</v>
      </c>
      <c r="F63" s="13">
        <v>30000000</v>
      </c>
      <c r="G63" s="13">
        <v>30000000</v>
      </c>
      <c r="H63" s="13">
        <v>0</v>
      </c>
      <c r="I63" s="49"/>
      <c r="J63" s="50" t="s">
        <v>891</v>
      </c>
      <c r="K63" s="50" t="s">
        <v>14</v>
      </c>
      <c r="L63" s="50" t="s">
        <v>15</v>
      </c>
      <c r="M63" s="50" t="s">
        <v>16</v>
      </c>
      <c r="N63" s="50" t="s">
        <v>22</v>
      </c>
      <c r="O63" s="50" t="s">
        <v>21</v>
      </c>
      <c r="P63" s="12" t="s">
        <v>883</v>
      </c>
    </row>
    <row r="64" spans="1:16" ht="72.5" x14ac:dyDescent="0.35">
      <c r="A64" s="12" t="s">
        <v>100</v>
      </c>
      <c r="B64" s="12" t="s">
        <v>17</v>
      </c>
      <c r="C64" s="12" t="s">
        <v>23</v>
      </c>
      <c r="D64" s="32" t="s">
        <v>1068</v>
      </c>
      <c r="E64" s="48" t="s">
        <v>1069</v>
      </c>
      <c r="F64" s="13">
        <v>95000000</v>
      </c>
      <c r="G64" s="13">
        <v>95000000</v>
      </c>
      <c r="H64" s="13">
        <v>0</v>
      </c>
      <c r="I64" s="49"/>
      <c r="J64" s="50" t="s">
        <v>18</v>
      </c>
      <c r="K64" s="50" t="s">
        <v>18</v>
      </c>
      <c r="L64" s="50" t="s">
        <v>891</v>
      </c>
      <c r="M64" s="50" t="s">
        <v>16</v>
      </c>
      <c r="N64" s="50" t="s">
        <v>892</v>
      </c>
      <c r="O64" s="50" t="s">
        <v>1070</v>
      </c>
      <c r="P64" s="12" t="s">
        <v>923</v>
      </c>
    </row>
    <row r="65" spans="1:16" ht="29" x14ac:dyDescent="0.35">
      <c r="A65" s="12" t="s">
        <v>97</v>
      </c>
      <c r="B65" s="12" t="s">
        <v>17</v>
      </c>
      <c r="C65" s="12" t="s">
        <v>98</v>
      </c>
      <c r="D65" s="32" t="s">
        <v>1071</v>
      </c>
      <c r="E65" s="48" t="s">
        <v>1072</v>
      </c>
      <c r="F65" s="13">
        <v>73130000</v>
      </c>
      <c r="G65" s="13">
        <v>73130000</v>
      </c>
      <c r="H65" s="13">
        <v>0</v>
      </c>
      <c r="I65" s="51"/>
      <c r="J65" s="50" t="s">
        <v>18</v>
      </c>
      <c r="K65" s="50" t="s">
        <v>18</v>
      </c>
      <c r="L65" s="50" t="s">
        <v>14</v>
      </c>
      <c r="M65" s="50" t="s">
        <v>16</v>
      </c>
      <c r="N65" s="50" t="s">
        <v>15</v>
      </c>
      <c r="O65" s="50" t="s">
        <v>20</v>
      </c>
      <c r="P65" s="12" t="s">
        <v>923</v>
      </c>
    </row>
    <row r="66" spans="1:16" ht="43.5" x14ac:dyDescent="0.35">
      <c r="A66" s="12" t="s">
        <v>1073</v>
      </c>
      <c r="B66" s="12" t="s">
        <v>17</v>
      </c>
      <c r="C66" s="12" t="s">
        <v>23</v>
      </c>
      <c r="D66" s="32" t="s">
        <v>1074</v>
      </c>
      <c r="E66" s="48" t="s">
        <v>1075</v>
      </c>
      <c r="F66" s="13">
        <v>28504696.010000002</v>
      </c>
      <c r="G66" s="13">
        <v>8000000</v>
      </c>
      <c r="H66" s="13">
        <v>20504696.010000002</v>
      </c>
      <c r="I66" s="51" t="s">
        <v>1076</v>
      </c>
      <c r="J66" s="50" t="s">
        <v>18</v>
      </c>
      <c r="K66" s="50" t="s">
        <v>18</v>
      </c>
      <c r="L66" s="50" t="s">
        <v>14</v>
      </c>
      <c r="M66" s="50" t="s">
        <v>14</v>
      </c>
      <c r="N66" s="50" t="s">
        <v>15</v>
      </c>
      <c r="O66" s="50" t="s">
        <v>19</v>
      </c>
      <c r="P66" s="12" t="s">
        <v>923</v>
      </c>
    </row>
    <row r="67" spans="1:16" ht="58" x14ac:dyDescent="0.35">
      <c r="A67" s="12" t="s">
        <v>1077</v>
      </c>
      <c r="B67" s="12" t="s">
        <v>17</v>
      </c>
      <c r="C67" s="12" t="s">
        <v>1055</v>
      </c>
      <c r="D67" s="32" t="s">
        <v>1078</v>
      </c>
      <c r="E67" s="48" t="s">
        <v>1079</v>
      </c>
      <c r="F67" s="13">
        <v>23000000</v>
      </c>
      <c r="G67" s="13">
        <v>23000000</v>
      </c>
      <c r="H67" s="13">
        <v>0</v>
      </c>
      <c r="I67" s="13">
        <v>0</v>
      </c>
      <c r="J67" s="50" t="s">
        <v>18</v>
      </c>
      <c r="K67" s="50" t="s">
        <v>18</v>
      </c>
      <c r="L67" s="50" t="s">
        <v>18</v>
      </c>
      <c r="M67" s="50" t="s">
        <v>18</v>
      </c>
      <c r="N67" s="50" t="s">
        <v>15</v>
      </c>
      <c r="O67" s="50" t="s">
        <v>892</v>
      </c>
      <c r="P67" s="12" t="s">
        <v>923</v>
      </c>
    </row>
    <row r="68" spans="1:16" ht="43.5" x14ac:dyDescent="0.35">
      <c r="A68" s="12" t="s">
        <v>82</v>
      </c>
      <c r="B68" s="12" t="s">
        <v>17</v>
      </c>
      <c r="C68" s="12" t="s">
        <v>23</v>
      </c>
      <c r="D68" s="32" t="s">
        <v>1080</v>
      </c>
      <c r="E68" s="48" t="s">
        <v>1081</v>
      </c>
      <c r="F68" s="13">
        <v>15000000</v>
      </c>
      <c r="G68" s="13">
        <v>15000000</v>
      </c>
      <c r="H68" s="13">
        <v>0</v>
      </c>
      <c r="I68" s="49"/>
      <c r="J68" s="50" t="s">
        <v>891</v>
      </c>
      <c r="K68" s="50" t="s">
        <v>14</v>
      </c>
      <c r="L68" s="50" t="s">
        <v>15</v>
      </c>
      <c r="M68" s="50" t="s">
        <v>16</v>
      </c>
      <c r="N68" s="50" t="s">
        <v>22</v>
      </c>
      <c r="O68" s="50" t="s">
        <v>21</v>
      </c>
      <c r="P68" s="12" t="s">
        <v>883</v>
      </c>
    </row>
    <row r="69" spans="1:16" ht="72.5" x14ac:dyDescent="0.35">
      <c r="A69" s="12" t="s">
        <v>1082</v>
      </c>
      <c r="B69" s="12" t="s">
        <v>17</v>
      </c>
      <c r="C69" s="12" t="s">
        <v>23</v>
      </c>
      <c r="D69" s="32" t="s">
        <v>836</v>
      </c>
      <c r="E69" s="48" t="s">
        <v>1083</v>
      </c>
      <c r="F69" s="13">
        <v>68359010</v>
      </c>
      <c r="G69" s="13">
        <v>12000000</v>
      </c>
      <c r="H69" s="13">
        <v>56359010</v>
      </c>
      <c r="I69" s="51" t="s">
        <v>1084</v>
      </c>
      <c r="J69" s="50" t="s">
        <v>18</v>
      </c>
      <c r="K69" s="50" t="s">
        <v>18</v>
      </c>
      <c r="L69" s="50" t="s">
        <v>18</v>
      </c>
      <c r="M69" s="50" t="s">
        <v>18</v>
      </c>
      <c r="N69" s="50" t="s">
        <v>891</v>
      </c>
      <c r="O69" s="50" t="s">
        <v>1085</v>
      </c>
      <c r="P69" s="12" t="s">
        <v>883</v>
      </c>
    </row>
    <row r="70" spans="1:16" ht="29" x14ac:dyDescent="0.35">
      <c r="A70" s="12" t="s">
        <v>97</v>
      </c>
      <c r="B70" s="12" t="s">
        <v>17</v>
      </c>
      <c r="C70" s="12" t="s">
        <v>1055</v>
      </c>
      <c r="D70" s="32" t="s">
        <v>1086</v>
      </c>
      <c r="E70" s="48" t="s">
        <v>1087</v>
      </c>
      <c r="F70" s="13">
        <v>10000000</v>
      </c>
      <c r="G70" s="13">
        <v>10000000</v>
      </c>
      <c r="H70" s="13">
        <v>0</v>
      </c>
      <c r="I70" s="49"/>
      <c r="J70" s="50" t="s">
        <v>18</v>
      </c>
      <c r="K70" s="50" t="s">
        <v>18</v>
      </c>
      <c r="L70" s="50" t="s">
        <v>14</v>
      </c>
      <c r="M70" s="50" t="s">
        <v>16</v>
      </c>
      <c r="N70" s="50" t="s">
        <v>15</v>
      </c>
      <c r="O70" s="50" t="s">
        <v>892</v>
      </c>
      <c r="P70" s="12" t="s">
        <v>883</v>
      </c>
    </row>
    <row r="71" spans="1:16" ht="43.5" x14ac:dyDescent="0.35">
      <c r="A71" s="12" t="s">
        <v>1088</v>
      </c>
      <c r="B71" s="12" t="s">
        <v>17</v>
      </c>
      <c r="C71" s="12" t="s">
        <v>1089</v>
      </c>
      <c r="D71" s="32" t="s">
        <v>1090</v>
      </c>
      <c r="E71" s="48" t="s">
        <v>1091</v>
      </c>
      <c r="F71" s="13">
        <v>57850000</v>
      </c>
      <c r="G71" s="13">
        <v>57850000</v>
      </c>
      <c r="H71" s="13">
        <v>0</v>
      </c>
      <c r="I71" s="49"/>
      <c r="J71" s="50" t="s">
        <v>18</v>
      </c>
      <c r="K71" s="50" t="s">
        <v>18</v>
      </c>
      <c r="L71" s="50" t="s">
        <v>891</v>
      </c>
      <c r="M71" s="50" t="s">
        <v>15</v>
      </c>
      <c r="N71" s="50" t="s">
        <v>16</v>
      </c>
      <c r="O71" s="50" t="s">
        <v>19</v>
      </c>
      <c r="P71" s="12" t="s">
        <v>883</v>
      </c>
    </row>
    <row r="72" spans="1:16" ht="43.5" x14ac:dyDescent="0.35">
      <c r="A72" s="12" t="s">
        <v>1092</v>
      </c>
      <c r="B72" s="12" t="s">
        <v>17</v>
      </c>
      <c r="C72" s="12" t="s">
        <v>1055</v>
      </c>
      <c r="D72" s="32" t="s">
        <v>1093</v>
      </c>
      <c r="E72" s="48" t="s">
        <v>1094</v>
      </c>
      <c r="F72" s="13">
        <v>22000000</v>
      </c>
      <c r="G72" s="13">
        <v>22000000</v>
      </c>
      <c r="H72" s="13">
        <v>0</v>
      </c>
      <c r="I72" s="49"/>
      <c r="J72" s="50" t="s">
        <v>891</v>
      </c>
      <c r="K72" s="50" t="s">
        <v>14</v>
      </c>
      <c r="L72" s="50" t="s">
        <v>14</v>
      </c>
      <c r="M72" s="50" t="s">
        <v>16</v>
      </c>
      <c r="N72" s="50" t="s">
        <v>22</v>
      </c>
      <c r="O72" s="50" t="s">
        <v>20</v>
      </c>
      <c r="P72" s="12" t="s">
        <v>883</v>
      </c>
    </row>
    <row r="73" spans="1:16" ht="43.5" x14ac:dyDescent="0.35">
      <c r="A73" s="12" t="s">
        <v>1073</v>
      </c>
      <c r="B73" s="12" t="s">
        <v>17</v>
      </c>
      <c r="C73" s="12" t="s">
        <v>23</v>
      </c>
      <c r="D73" s="32" t="s">
        <v>1095</v>
      </c>
      <c r="E73" s="48" t="s">
        <v>1096</v>
      </c>
      <c r="F73" s="13">
        <v>72215765.719999999</v>
      </c>
      <c r="G73" s="13">
        <v>7493970.0599999996</v>
      </c>
      <c r="H73" s="13">
        <v>64721795.659999996</v>
      </c>
      <c r="I73" s="51" t="s">
        <v>1097</v>
      </c>
      <c r="J73" s="50" t="s">
        <v>14</v>
      </c>
      <c r="K73" s="50" t="s">
        <v>14</v>
      </c>
      <c r="L73" s="50" t="s">
        <v>14</v>
      </c>
      <c r="M73" s="50" t="s">
        <v>14</v>
      </c>
      <c r="N73" s="50" t="s">
        <v>15</v>
      </c>
      <c r="O73" s="50" t="s">
        <v>19</v>
      </c>
      <c r="P73" s="12" t="s">
        <v>923</v>
      </c>
    </row>
    <row r="74" spans="1:16" ht="43.5" x14ac:dyDescent="0.35">
      <c r="A74" s="12" t="s">
        <v>1092</v>
      </c>
      <c r="B74" s="12" t="s">
        <v>17</v>
      </c>
      <c r="C74" s="12" t="s">
        <v>1055</v>
      </c>
      <c r="D74" s="32" t="s">
        <v>1098</v>
      </c>
      <c r="E74" s="48" t="s">
        <v>1099</v>
      </c>
      <c r="F74" s="13">
        <v>30000000</v>
      </c>
      <c r="G74" s="13">
        <v>30000000</v>
      </c>
      <c r="H74" s="13">
        <v>0</v>
      </c>
      <c r="I74" s="49"/>
      <c r="J74" s="50" t="s">
        <v>18</v>
      </c>
      <c r="K74" s="50" t="s">
        <v>18</v>
      </c>
      <c r="L74" s="50" t="s">
        <v>891</v>
      </c>
      <c r="M74" s="50" t="s">
        <v>16</v>
      </c>
      <c r="N74" s="50" t="s">
        <v>22</v>
      </c>
      <c r="O74" s="50" t="s">
        <v>20</v>
      </c>
      <c r="P74" s="12" t="s">
        <v>883</v>
      </c>
    </row>
    <row r="75" spans="1:16" ht="43.5" x14ac:dyDescent="0.35">
      <c r="A75" s="12" t="s">
        <v>1073</v>
      </c>
      <c r="B75" s="12" t="s">
        <v>17</v>
      </c>
      <c r="C75" s="12" t="s">
        <v>23</v>
      </c>
      <c r="D75" s="32" t="s">
        <v>1100</v>
      </c>
      <c r="E75" s="48" t="s">
        <v>1101</v>
      </c>
      <c r="F75" s="13">
        <v>18300000</v>
      </c>
      <c r="G75" s="13">
        <v>18300000</v>
      </c>
      <c r="H75" s="13">
        <v>0</v>
      </c>
      <c r="I75" s="49"/>
      <c r="J75" s="50" t="s">
        <v>18</v>
      </c>
      <c r="K75" s="50" t="s">
        <v>18</v>
      </c>
      <c r="L75" s="50" t="s">
        <v>891</v>
      </c>
      <c r="M75" s="50" t="s">
        <v>15</v>
      </c>
      <c r="N75" s="50" t="s">
        <v>16</v>
      </c>
      <c r="O75" s="50" t="s">
        <v>19</v>
      </c>
      <c r="P75" s="12" t="s">
        <v>883</v>
      </c>
    </row>
    <row r="76" spans="1:16" ht="43.5" x14ac:dyDescent="0.35">
      <c r="A76" s="12" t="s">
        <v>893</v>
      </c>
      <c r="B76" s="12" t="s">
        <v>17</v>
      </c>
      <c r="C76" s="12" t="s">
        <v>1055</v>
      </c>
      <c r="D76" s="32" t="s">
        <v>1102</v>
      </c>
      <c r="E76" s="48" t="s">
        <v>1103</v>
      </c>
      <c r="F76" s="13">
        <v>29400000</v>
      </c>
      <c r="G76" s="13">
        <v>29400000</v>
      </c>
      <c r="H76" s="13">
        <v>0</v>
      </c>
      <c r="I76" s="49"/>
      <c r="J76" s="50" t="s">
        <v>14</v>
      </c>
      <c r="K76" s="50" t="s">
        <v>14</v>
      </c>
      <c r="L76" s="50" t="s">
        <v>15</v>
      </c>
      <c r="M76" s="50" t="s">
        <v>15</v>
      </c>
      <c r="N76" s="50" t="s">
        <v>15</v>
      </c>
      <c r="O76" s="50" t="s">
        <v>892</v>
      </c>
      <c r="P76" s="12" t="s">
        <v>883</v>
      </c>
    </row>
    <row r="77" spans="1:16" ht="43.5" x14ac:dyDescent="0.35">
      <c r="A77" s="12" t="s">
        <v>1104</v>
      </c>
      <c r="B77" s="12" t="s">
        <v>17</v>
      </c>
      <c r="C77" s="12" t="s">
        <v>1055</v>
      </c>
      <c r="D77" s="32" t="s">
        <v>1105</v>
      </c>
      <c r="E77" s="48" t="s">
        <v>1106</v>
      </c>
      <c r="F77" s="13">
        <v>26000000</v>
      </c>
      <c r="G77" s="13">
        <v>26000000</v>
      </c>
      <c r="H77" s="13">
        <v>0</v>
      </c>
      <c r="I77" s="49"/>
      <c r="J77" s="50" t="s">
        <v>18</v>
      </c>
      <c r="K77" s="50" t="s">
        <v>18</v>
      </c>
      <c r="L77" s="50" t="s">
        <v>15</v>
      </c>
      <c r="M77" s="50" t="s">
        <v>22</v>
      </c>
      <c r="N77" s="50" t="s">
        <v>22</v>
      </c>
      <c r="O77" s="50" t="s">
        <v>927</v>
      </c>
      <c r="P77" s="12" t="s">
        <v>883</v>
      </c>
    </row>
    <row r="78" spans="1:16" ht="43.5" x14ac:dyDescent="0.35">
      <c r="A78" s="12" t="s">
        <v>1104</v>
      </c>
      <c r="B78" s="12" t="s">
        <v>17</v>
      </c>
      <c r="C78" s="12" t="s">
        <v>1055</v>
      </c>
      <c r="D78" s="32" t="s">
        <v>1107</v>
      </c>
      <c r="E78" s="48" t="s">
        <v>1108</v>
      </c>
      <c r="F78" s="13">
        <v>2500000</v>
      </c>
      <c r="G78" s="13">
        <v>2500000</v>
      </c>
      <c r="H78" s="13">
        <v>0</v>
      </c>
      <c r="I78" s="49"/>
      <c r="J78" s="50" t="s">
        <v>18</v>
      </c>
      <c r="K78" s="50" t="s">
        <v>18</v>
      </c>
      <c r="L78" s="50" t="s">
        <v>14</v>
      </c>
      <c r="M78" s="50" t="s">
        <v>16</v>
      </c>
      <c r="N78" s="50" t="s">
        <v>22</v>
      </c>
      <c r="O78" s="50" t="s">
        <v>882</v>
      </c>
      <c r="P78" s="12" t="s">
        <v>923</v>
      </c>
    </row>
    <row r="79" spans="1:16" ht="43.5" x14ac:dyDescent="0.35">
      <c r="A79" s="12" t="s">
        <v>1109</v>
      </c>
      <c r="B79" s="12" t="s">
        <v>17</v>
      </c>
      <c r="C79" s="12" t="s">
        <v>1055</v>
      </c>
      <c r="D79" s="32" t="s">
        <v>1110</v>
      </c>
      <c r="E79" s="48" t="s">
        <v>1111</v>
      </c>
      <c r="F79" s="13">
        <v>30000000</v>
      </c>
      <c r="G79" s="13">
        <v>30000000</v>
      </c>
      <c r="H79" s="13">
        <v>0</v>
      </c>
      <c r="I79" s="49"/>
      <c r="J79" s="50" t="s">
        <v>18</v>
      </c>
      <c r="K79" s="50" t="s">
        <v>18</v>
      </c>
      <c r="L79" s="50" t="s">
        <v>14</v>
      </c>
      <c r="M79" s="50" t="s">
        <v>15</v>
      </c>
      <c r="N79" s="50" t="s">
        <v>16</v>
      </c>
      <c r="O79" s="50" t="s">
        <v>19</v>
      </c>
      <c r="P79" s="12" t="s">
        <v>883</v>
      </c>
    </row>
    <row r="80" spans="1:16" ht="29" x14ac:dyDescent="0.35">
      <c r="A80" s="12" t="s">
        <v>185</v>
      </c>
      <c r="B80" s="12" t="s">
        <v>17</v>
      </c>
      <c r="C80" s="12" t="s">
        <v>1055</v>
      </c>
      <c r="D80" s="32" t="s">
        <v>1113</v>
      </c>
      <c r="E80" s="48" t="s">
        <v>1114</v>
      </c>
      <c r="F80" s="13">
        <v>23227403.170000002</v>
      </c>
      <c r="G80" s="13">
        <v>23227403.170000002</v>
      </c>
      <c r="H80" s="13">
        <v>0</v>
      </c>
      <c r="I80" s="49"/>
      <c r="J80" s="50" t="s">
        <v>18</v>
      </c>
      <c r="K80" s="50" t="s">
        <v>18</v>
      </c>
      <c r="L80" s="50" t="s">
        <v>15</v>
      </c>
      <c r="M80" s="50" t="s">
        <v>15</v>
      </c>
      <c r="N80" s="50" t="s">
        <v>16</v>
      </c>
      <c r="O80" s="50" t="s">
        <v>19</v>
      </c>
      <c r="P80" s="12" t="s">
        <v>883</v>
      </c>
    </row>
    <row r="81" spans="1:16" ht="43.5" x14ac:dyDescent="0.35">
      <c r="A81" s="12" t="s">
        <v>1104</v>
      </c>
      <c r="B81" s="12" t="s">
        <v>17</v>
      </c>
      <c r="C81" s="12" t="s">
        <v>1055</v>
      </c>
      <c r="D81" s="32" t="s">
        <v>1115</v>
      </c>
      <c r="E81" s="48" t="s">
        <v>1116</v>
      </c>
      <c r="F81" s="13">
        <v>4000000</v>
      </c>
      <c r="G81" s="13">
        <v>4000000</v>
      </c>
      <c r="H81" s="13">
        <v>0</v>
      </c>
      <c r="I81" s="49"/>
      <c r="J81" s="50" t="s">
        <v>18</v>
      </c>
      <c r="K81" s="50" t="s">
        <v>18</v>
      </c>
      <c r="L81" s="50" t="s">
        <v>14</v>
      </c>
      <c r="M81" s="50" t="s">
        <v>22</v>
      </c>
      <c r="N81" s="50" t="s">
        <v>22</v>
      </c>
      <c r="O81" s="50" t="s">
        <v>19</v>
      </c>
      <c r="P81" s="12" t="s">
        <v>883</v>
      </c>
    </row>
    <row r="82" spans="1:16" ht="43.5" x14ac:dyDescent="0.35">
      <c r="A82" s="50" t="s">
        <v>107</v>
      </c>
      <c r="B82" s="12" t="s">
        <v>17</v>
      </c>
      <c r="C82" s="12" t="s">
        <v>1055</v>
      </c>
      <c r="D82" s="32" t="s">
        <v>1117</v>
      </c>
      <c r="E82" s="48" t="s">
        <v>1118</v>
      </c>
      <c r="F82" s="13">
        <v>21800000</v>
      </c>
      <c r="G82" s="13">
        <v>21800000</v>
      </c>
      <c r="H82" s="13">
        <v>0</v>
      </c>
      <c r="I82" s="48"/>
      <c r="J82" s="50" t="s">
        <v>18</v>
      </c>
      <c r="K82" s="50" t="s">
        <v>18</v>
      </c>
      <c r="L82" s="50" t="s">
        <v>18</v>
      </c>
      <c r="M82" s="50" t="s">
        <v>18</v>
      </c>
      <c r="N82" s="50" t="s">
        <v>891</v>
      </c>
      <c r="O82" s="50" t="s">
        <v>19</v>
      </c>
      <c r="P82" s="12" t="s">
        <v>883</v>
      </c>
    </row>
    <row r="83" spans="1:16" ht="43.5" x14ac:dyDescent="0.35">
      <c r="A83" s="50" t="s">
        <v>107</v>
      </c>
      <c r="B83" s="12" t="s">
        <v>17</v>
      </c>
      <c r="C83" s="12" t="s">
        <v>1055</v>
      </c>
      <c r="D83" s="32" t="s">
        <v>1071</v>
      </c>
      <c r="E83" s="48" t="s">
        <v>1119</v>
      </c>
      <c r="F83" s="13">
        <v>128200000</v>
      </c>
      <c r="G83" s="13">
        <v>128200000</v>
      </c>
      <c r="H83" s="13">
        <v>0</v>
      </c>
      <c r="I83" s="48"/>
      <c r="J83" s="50" t="s">
        <v>18</v>
      </c>
      <c r="K83" s="50" t="s">
        <v>18</v>
      </c>
      <c r="L83" s="50" t="s">
        <v>18</v>
      </c>
      <c r="M83" s="50" t="s">
        <v>18</v>
      </c>
      <c r="N83" s="50" t="s">
        <v>891</v>
      </c>
      <c r="O83" s="50" t="s">
        <v>19</v>
      </c>
      <c r="P83" s="12" t="s">
        <v>883</v>
      </c>
    </row>
    <row r="84" spans="1:16" ht="21.75" customHeight="1" x14ac:dyDescent="0.35">
      <c r="A84" s="110" t="s">
        <v>1120</v>
      </c>
      <c r="B84" s="111"/>
      <c r="C84" s="111"/>
      <c r="D84" s="111"/>
      <c r="E84" s="111"/>
      <c r="F84" s="59">
        <f>SUM(F3:F83)</f>
        <v>3081198902.0799999</v>
      </c>
      <c r="G84" s="59">
        <f>SUM(G3:G83)</f>
        <v>1973521891.04</v>
      </c>
      <c r="H84" s="59">
        <f>SUM(H3:H83)</f>
        <v>1107677011.04</v>
      </c>
      <c r="I84" s="58"/>
    </row>
    <row r="85" spans="1:16" x14ac:dyDescent="0.35">
      <c r="F85" s="60"/>
      <c r="G85" s="60"/>
      <c r="H85" s="60"/>
    </row>
    <row r="86" spans="1:16" x14ac:dyDescent="0.35">
      <c r="F86" s="60"/>
      <c r="G86" s="60"/>
      <c r="H86" s="60"/>
    </row>
    <row r="88" spans="1:16" x14ac:dyDescent="0.35">
      <c r="H88" s="87"/>
    </row>
    <row r="89" spans="1:16" x14ac:dyDescent="0.35">
      <c r="H89" s="87"/>
    </row>
  </sheetData>
  <mergeCells count="1">
    <mergeCell ref="A1:P1"/>
  </mergeCells>
  <printOptions horizontalCentered="1"/>
  <pageMargins left="0.11811023622047245" right="0.11811023622047245" top="0.15748031496062992" bottom="0.15748031496062992" header="0" footer="0"/>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6411-50B4-4908-A4BA-B0F8D3D25184}">
  <sheetPr>
    <pageSetUpPr fitToPage="1"/>
  </sheetPr>
  <dimension ref="A1:R715"/>
  <sheetViews>
    <sheetView view="pageBreakPreview" zoomScaleNormal="100" zoomScaleSheetLayoutView="100" workbookViewId="0">
      <selection sqref="A1:Q560"/>
    </sheetView>
  </sheetViews>
  <sheetFormatPr defaultColWidth="9.1796875" defaultRowHeight="13" x14ac:dyDescent="0.35"/>
  <cols>
    <col min="1" max="1" width="22.453125" style="88" customWidth="1"/>
    <col min="2" max="2" width="16.453125" style="88" bestFit="1" customWidth="1"/>
    <col min="3" max="3" width="62" style="88" customWidth="1"/>
    <col min="4" max="4" width="20" style="97" customWidth="1"/>
    <col min="5" max="5" width="18.1796875" style="97" customWidth="1"/>
    <col min="6" max="6" width="16.1796875" style="97" customWidth="1"/>
    <col min="7" max="7" width="16" style="97" bestFit="1" customWidth="1"/>
    <col min="8" max="8" width="15.54296875" style="108" customWidth="1"/>
    <col min="9" max="9" width="10.54296875" style="108" bestFit="1" customWidth="1"/>
    <col min="10" max="10" width="10.453125" style="88" bestFit="1" customWidth="1"/>
    <col min="11" max="11" width="10.54296875" style="88" bestFit="1" customWidth="1"/>
    <col min="12" max="12" width="10.453125" style="88" bestFit="1" customWidth="1"/>
    <col min="13" max="13" width="10.54296875" style="88" bestFit="1" customWidth="1"/>
    <col min="14" max="14" width="10.453125" style="88" bestFit="1" customWidth="1"/>
    <col min="15" max="15" width="10.54296875" style="88" bestFit="1" customWidth="1"/>
    <col min="16" max="16" width="7.81640625" style="88" bestFit="1" customWidth="1"/>
    <col min="17" max="17" width="15.81640625" style="88" bestFit="1" customWidth="1"/>
    <col min="18" max="16384" width="9.1796875" style="88"/>
  </cols>
  <sheetData>
    <row r="1" spans="1:18" ht="63" customHeight="1" x14ac:dyDescent="0.35">
      <c r="A1" s="155" t="s">
        <v>2898</v>
      </c>
      <c r="B1" s="155"/>
      <c r="C1" s="155"/>
      <c r="D1" s="155"/>
      <c r="E1" s="155"/>
      <c r="F1" s="155"/>
      <c r="G1" s="155"/>
      <c r="H1" s="155"/>
      <c r="I1" s="155"/>
      <c r="J1" s="155"/>
      <c r="K1" s="155"/>
      <c r="L1" s="155"/>
      <c r="M1" s="155"/>
      <c r="N1" s="155"/>
      <c r="O1" s="155"/>
      <c r="P1" s="155"/>
      <c r="Q1" s="155"/>
      <c r="R1" s="98"/>
    </row>
    <row r="2" spans="1:18" s="92" customFormat="1" ht="39" x14ac:dyDescent="0.35">
      <c r="A2" s="156" t="s">
        <v>1293</v>
      </c>
      <c r="B2" s="156" t="s">
        <v>4</v>
      </c>
      <c r="C2" s="156" t="s">
        <v>5</v>
      </c>
      <c r="D2" s="99" t="s">
        <v>6</v>
      </c>
      <c r="E2" s="100" t="s">
        <v>1294</v>
      </c>
      <c r="F2" s="100" t="s">
        <v>1295</v>
      </c>
      <c r="G2" s="91" t="s">
        <v>1296</v>
      </c>
      <c r="H2" s="101" t="s">
        <v>2689</v>
      </c>
      <c r="I2" s="158" t="s">
        <v>10</v>
      </c>
      <c r="J2" s="158"/>
      <c r="K2" s="158"/>
      <c r="L2" s="158"/>
      <c r="M2" s="158" t="s">
        <v>11</v>
      </c>
      <c r="N2" s="158"/>
      <c r="O2" s="158"/>
      <c r="P2" s="158"/>
      <c r="Q2" s="102" t="s">
        <v>2690</v>
      </c>
    </row>
    <row r="3" spans="1:18" s="92" customFormat="1" x14ac:dyDescent="0.35">
      <c r="A3" s="157"/>
      <c r="B3" s="157"/>
      <c r="C3" s="157"/>
      <c r="D3" s="159" t="s">
        <v>1297</v>
      </c>
      <c r="E3" s="161" t="s">
        <v>1298</v>
      </c>
      <c r="F3" s="161" t="s">
        <v>1299</v>
      </c>
      <c r="G3" s="159" t="s">
        <v>1300</v>
      </c>
      <c r="H3" s="163" t="s">
        <v>2691</v>
      </c>
      <c r="I3" s="165" t="s">
        <v>2692</v>
      </c>
      <c r="J3" s="166"/>
      <c r="K3" s="165" t="s">
        <v>2693</v>
      </c>
      <c r="L3" s="166"/>
      <c r="M3" s="165" t="s">
        <v>2692</v>
      </c>
      <c r="N3" s="166"/>
      <c r="O3" s="165" t="s">
        <v>2693</v>
      </c>
      <c r="P3" s="166"/>
      <c r="Q3" s="153" t="s">
        <v>2694</v>
      </c>
    </row>
    <row r="4" spans="1:18" s="92" customFormat="1" x14ac:dyDescent="0.35">
      <c r="A4" s="154"/>
      <c r="B4" s="154"/>
      <c r="C4" s="154"/>
      <c r="D4" s="160"/>
      <c r="E4" s="162"/>
      <c r="F4" s="162"/>
      <c r="G4" s="160"/>
      <c r="H4" s="164"/>
      <c r="I4" s="103" t="s">
        <v>2694</v>
      </c>
      <c r="J4" s="89" t="s">
        <v>2695</v>
      </c>
      <c r="K4" s="104" t="s">
        <v>2694</v>
      </c>
      <c r="L4" s="104" t="s">
        <v>2695</v>
      </c>
      <c r="M4" s="89" t="s">
        <v>2694</v>
      </c>
      <c r="N4" s="89" t="s">
        <v>2695</v>
      </c>
      <c r="O4" s="89" t="s">
        <v>2694</v>
      </c>
      <c r="P4" s="89" t="s">
        <v>2695</v>
      </c>
      <c r="Q4" s="154"/>
    </row>
    <row r="5" spans="1:18" s="96" customFormat="1" ht="14.5" x14ac:dyDescent="0.35">
      <c r="A5" s="105" t="s">
        <v>864</v>
      </c>
      <c r="B5" s="94" t="s">
        <v>2927</v>
      </c>
      <c r="C5" s="105" t="s">
        <v>1304</v>
      </c>
      <c r="D5" s="13">
        <f>E5+F5</f>
        <v>14085900</v>
      </c>
      <c r="E5" s="13">
        <v>279000</v>
      </c>
      <c r="F5" s="13">
        <v>13806900</v>
      </c>
      <c r="G5" s="13">
        <v>251100</v>
      </c>
      <c r="H5" s="106">
        <v>43410</v>
      </c>
      <c r="I5" s="106">
        <v>43410</v>
      </c>
      <c r="J5" s="106">
        <v>43435</v>
      </c>
      <c r="K5" s="106">
        <v>43500</v>
      </c>
      <c r="L5" s="106">
        <v>43540</v>
      </c>
      <c r="M5" s="106">
        <v>43560</v>
      </c>
      <c r="N5" s="106">
        <v>43588</v>
      </c>
      <c r="O5" s="106">
        <v>46022</v>
      </c>
      <c r="P5" s="106"/>
      <c r="Q5" s="106">
        <v>46067</v>
      </c>
    </row>
    <row r="6" spans="1:18" s="96" customFormat="1" ht="14.5" x14ac:dyDescent="0.35">
      <c r="A6" s="105" t="s">
        <v>864</v>
      </c>
      <c r="B6" s="94" t="s">
        <v>1305</v>
      </c>
      <c r="C6" s="105" t="s">
        <v>1306</v>
      </c>
      <c r="D6" s="13">
        <f t="shared" ref="D6:D69" si="0">E6+F6</f>
        <v>18001231</v>
      </c>
      <c r="E6" s="13">
        <v>720860</v>
      </c>
      <c r="F6" s="13">
        <v>17280371</v>
      </c>
      <c r="G6" s="13">
        <v>648774</v>
      </c>
      <c r="H6" s="106">
        <v>43430</v>
      </c>
      <c r="I6" s="106">
        <v>43430</v>
      </c>
      <c r="J6" s="106">
        <v>43455</v>
      </c>
      <c r="K6" s="106">
        <v>43520</v>
      </c>
      <c r="L6" s="106">
        <v>43560</v>
      </c>
      <c r="M6" s="106">
        <v>43580</v>
      </c>
      <c r="N6" s="106">
        <v>43608</v>
      </c>
      <c r="O6" s="106">
        <v>46022</v>
      </c>
      <c r="P6" s="106"/>
      <c r="Q6" s="106">
        <v>46067</v>
      </c>
    </row>
    <row r="7" spans="1:18" s="96" customFormat="1" ht="14.5" x14ac:dyDescent="0.35">
      <c r="A7" s="105" t="s">
        <v>864</v>
      </c>
      <c r="B7" s="94" t="s">
        <v>1307</v>
      </c>
      <c r="C7" s="105" t="s">
        <v>1308</v>
      </c>
      <c r="D7" s="13">
        <f t="shared" si="0"/>
        <v>16662943</v>
      </c>
      <c r="E7" s="13">
        <v>249500</v>
      </c>
      <c r="F7" s="13">
        <v>16413443</v>
      </c>
      <c r="G7" s="13">
        <v>224550</v>
      </c>
      <c r="H7" s="106">
        <v>43430</v>
      </c>
      <c r="I7" s="106">
        <v>43430</v>
      </c>
      <c r="J7" s="106">
        <v>43455</v>
      </c>
      <c r="K7" s="106">
        <v>43520</v>
      </c>
      <c r="L7" s="106">
        <v>43560</v>
      </c>
      <c r="M7" s="106">
        <v>43580</v>
      </c>
      <c r="N7" s="106">
        <v>43608</v>
      </c>
      <c r="O7" s="106">
        <v>46022</v>
      </c>
      <c r="P7" s="106"/>
      <c r="Q7" s="106">
        <v>46067</v>
      </c>
    </row>
    <row r="8" spans="1:18" s="96" customFormat="1" ht="26" x14ac:dyDescent="0.35">
      <c r="A8" s="105" t="s">
        <v>864</v>
      </c>
      <c r="B8" s="94" t="s">
        <v>1309</v>
      </c>
      <c r="C8" s="105" t="s">
        <v>1310</v>
      </c>
      <c r="D8" s="13">
        <f t="shared" si="0"/>
        <v>10000000</v>
      </c>
      <c r="E8" s="13">
        <v>325000</v>
      </c>
      <c r="F8" s="13">
        <v>9675000</v>
      </c>
      <c r="G8" s="13">
        <v>292500</v>
      </c>
      <c r="H8" s="106">
        <v>43419</v>
      </c>
      <c r="I8" s="106">
        <v>43419</v>
      </c>
      <c r="J8" s="106">
        <v>43444</v>
      </c>
      <c r="K8" s="106">
        <v>43509</v>
      </c>
      <c r="L8" s="106">
        <v>43549</v>
      </c>
      <c r="M8" s="106">
        <v>43569</v>
      </c>
      <c r="N8" s="106">
        <v>43597</v>
      </c>
      <c r="O8" s="106">
        <v>46022</v>
      </c>
      <c r="P8" s="106"/>
      <c r="Q8" s="106">
        <v>46067</v>
      </c>
    </row>
    <row r="9" spans="1:18" s="96" customFormat="1" ht="14.5" x14ac:dyDescent="0.35">
      <c r="A9" s="105" t="s">
        <v>864</v>
      </c>
      <c r="B9" s="94" t="s">
        <v>1311</v>
      </c>
      <c r="C9" s="105" t="s">
        <v>1312</v>
      </c>
      <c r="D9" s="13">
        <f t="shared" si="0"/>
        <v>974274.81</v>
      </c>
      <c r="E9" s="13">
        <v>73396.95</v>
      </c>
      <c r="F9" s="13">
        <v>900877.8600000001</v>
      </c>
      <c r="G9" s="13">
        <v>66057.255000000005</v>
      </c>
      <c r="H9" s="106">
        <v>43389</v>
      </c>
      <c r="I9" s="106">
        <v>43389</v>
      </c>
      <c r="J9" s="106">
        <v>43414</v>
      </c>
      <c r="K9" s="106">
        <v>43479</v>
      </c>
      <c r="L9" s="106">
        <v>43519</v>
      </c>
      <c r="M9" s="106">
        <v>43539</v>
      </c>
      <c r="N9" s="106">
        <v>43567</v>
      </c>
      <c r="O9" s="106">
        <v>46022</v>
      </c>
      <c r="P9" s="106"/>
      <c r="Q9" s="106">
        <v>46067</v>
      </c>
    </row>
    <row r="10" spans="1:18" s="96" customFormat="1" ht="14.5" x14ac:dyDescent="0.35">
      <c r="A10" s="105" t="s">
        <v>864</v>
      </c>
      <c r="B10" s="94" t="s">
        <v>1313</v>
      </c>
      <c r="C10" s="105" t="s">
        <v>1314</v>
      </c>
      <c r="D10" s="13">
        <f t="shared" si="0"/>
        <v>1315500</v>
      </c>
      <c r="E10" s="13">
        <v>126297.34</v>
      </c>
      <c r="F10" s="13">
        <v>1189202.6599999999</v>
      </c>
      <c r="G10" s="13">
        <v>113667.606</v>
      </c>
      <c r="H10" s="106">
        <v>43389</v>
      </c>
      <c r="I10" s="106">
        <v>43389</v>
      </c>
      <c r="J10" s="106">
        <v>43414</v>
      </c>
      <c r="K10" s="106">
        <v>43479</v>
      </c>
      <c r="L10" s="106">
        <v>43519</v>
      </c>
      <c r="M10" s="106">
        <v>43539</v>
      </c>
      <c r="N10" s="106">
        <v>43567</v>
      </c>
      <c r="O10" s="106">
        <v>46022</v>
      </c>
      <c r="P10" s="106"/>
      <c r="Q10" s="106">
        <v>46067</v>
      </c>
    </row>
    <row r="11" spans="1:18" s="96" customFormat="1" ht="14.5" x14ac:dyDescent="0.35">
      <c r="A11" s="105" t="s">
        <v>864</v>
      </c>
      <c r="B11" s="94" t="s">
        <v>1315</v>
      </c>
      <c r="C11" s="105" t="s">
        <v>1316</v>
      </c>
      <c r="D11" s="13">
        <f t="shared" si="0"/>
        <v>956752.39</v>
      </c>
      <c r="E11" s="13">
        <v>85744.35</v>
      </c>
      <c r="F11" s="13">
        <v>871008.04</v>
      </c>
      <c r="G11" s="13">
        <v>77169.915000000008</v>
      </c>
      <c r="H11" s="106">
        <v>43389</v>
      </c>
      <c r="I11" s="106">
        <v>43391</v>
      </c>
      <c r="J11" s="106">
        <v>43416</v>
      </c>
      <c r="K11" s="106">
        <v>43481</v>
      </c>
      <c r="L11" s="106">
        <v>43521</v>
      </c>
      <c r="M11" s="106">
        <v>43541</v>
      </c>
      <c r="N11" s="106">
        <v>43569</v>
      </c>
      <c r="O11" s="106">
        <v>46022</v>
      </c>
      <c r="P11" s="106"/>
      <c r="Q11" s="106">
        <v>46067</v>
      </c>
    </row>
    <row r="12" spans="1:18" s="96" customFormat="1" ht="14.5" x14ac:dyDescent="0.35">
      <c r="A12" s="105" t="s">
        <v>864</v>
      </c>
      <c r="B12" s="94" t="s">
        <v>1317</v>
      </c>
      <c r="C12" s="105" t="s">
        <v>1318</v>
      </c>
      <c r="D12" s="13">
        <f t="shared" si="0"/>
        <v>343900</v>
      </c>
      <c r="E12" s="13">
        <v>12389.75</v>
      </c>
      <c r="F12" s="13">
        <v>331510.25</v>
      </c>
      <c r="G12" s="13">
        <v>11150.775</v>
      </c>
      <c r="H12" s="106">
        <v>43361</v>
      </c>
      <c r="I12" s="106">
        <v>43361</v>
      </c>
      <c r="J12" s="106">
        <v>43386</v>
      </c>
      <c r="K12" s="106">
        <v>43451</v>
      </c>
      <c r="L12" s="106">
        <v>43491</v>
      </c>
      <c r="M12" s="106">
        <v>43511</v>
      </c>
      <c r="N12" s="106">
        <v>43539</v>
      </c>
      <c r="O12" s="106">
        <v>46022</v>
      </c>
      <c r="P12" s="106"/>
      <c r="Q12" s="106">
        <v>46067</v>
      </c>
    </row>
    <row r="13" spans="1:18" s="96" customFormat="1" ht="26" x14ac:dyDescent="0.35">
      <c r="A13" s="105" t="s">
        <v>864</v>
      </c>
      <c r="B13" s="94" t="s">
        <v>1319</v>
      </c>
      <c r="C13" s="105" t="s">
        <v>1320</v>
      </c>
      <c r="D13" s="13">
        <f t="shared" si="0"/>
        <v>2152726.52</v>
      </c>
      <c r="E13" s="13">
        <v>280329.67999999993</v>
      </c>
      <c r="F13" s="13">
        <v>1872396.84</v>
      </c>
      <c r="G13" s="13">
        <v>252296.71199999994</v>
      </c>
      <c r="H13" s="106">
        <v>44456</v>
      </c>
      <c r="I13" s="106">
        <v>43805</v>
      </c>
      <c r="J13" s="106">
        <v>43830</v>
      </c>
      <c r="K13" s="106">
        <v>43895</v>
      </c>
      <c r="L13" s="106">
        <v>43935</v>
      </c>
      <c r="M13" s="106">
        <v>43955</v>
      </c>
      <c r="N13" s="106">
        <v>43983</v>
      </c>
      <c r="O13" s="106">
        <v>46022</v>
      </c>
      <c r="P13" s="106"/>
      <c r="Q13" s="106">
        <v>46067</v>
      </c>
    </row>
    <row r="14" spans="1:18" s="96" customFormat="1" ht="26" x14ac:dyDescent="0.35">
      <c r="A14" s="105" t="s">
        <v>864</v>
      </c>
      <c r="B14" s="94" t="s">
        <v>1321</v>
      </c>
      <c r="C14" s="105" t="s">
        <v>1322</v>
      </c>
      <c r="D14" s="13">
        <f t="shared" si="0"/>
        <v>3979142.35</v>
      </c>
      <c r="E14" s="13">
        <v>215872.41</v>
      </c>
      <c r="F14" s="13">
        <v>3763269.94</v>
      </c>
      <c r="G14" s="13">
        <v>194285.16899999999</v>
      </c>
      <c r="H14" s="106">
        <v>44540</v>
      </c>
      <c r="I14" s="106">
        <v>44013</v>
      </c>
      <c r="J14" s="106">
        <v>44038</v>
      </c>
      <c r="K14" s="106">
        <v>44103</v>
      </c>
      <c r="L14" s="106">
        <v>44143</v>
      </c>
      <c r="M14" s="106">
        <v>44163</v>
      </c>
      <c r="N14" s="106">
        <v>44191</v>
      </c>
      <c r="O14" s="106">
        <v>46022</v>
      </c>
      <c r="P14" s="106"/>
      <c r="Q14" s="106">
        <v>46067</v>
      </c>
    </row>
    <row r="15" spans="1:18" s="96" customFormat="1" ht="14.5" x14ac:dyDescent="0.35">
      <c r="A15" s="105" t="s">
        <v>864</v>
      </c>
      <c r="B15" s="94" t="s">
        <v>1323</v>
      </c>
      <c r="C15" s="105" t="s">
        <v>1324</v>
      </c>
      <c r="D15" s="13">
        <f t="shared" si="0"/>
        <v>3054590.21</v>
      </c>
      <c r="E15" s="13">
        <v>628180.96</v>
      </c>
      <c r="F15" s="13">
        <v>2426409.25</v>
      </c>
      <c r="G15" s="13">
        <v>565362.86399999994</v>
      </c>
      <c r="H15" s="106">
        <v>44477</v>
      </c>
      <c r="I15" s="106">
        <v>44105</v>
      </c>
      <c r="J15" s="106">
        <v>44130</v>
      </c>
      <c r="K15" s="106">
        <v>44195</v>
      </c>
      <c r="L15" s="106">
        <v>44235</v>
      </c>
      <c r="M15" s="106">
        <v>44255</v>
      </c>
      <c r="N15" s="106">
        <v>44283</v>
      </c>
      <c r="O15" s="106">
        <v>46022</v>
      </c>
      <c r="P15" s="106"/>
      <c r="Q15" s="106">
        <v>46067</v>
      </c>
    </row>
    <row r="16" spans="1:18" s="96" customFormat="1" ht="26" x14ac:dyDescent="0.35">
      <c r="A16" s="105" t="s">
        <v>864</v>
      </c>
      <c r="B16" s="94" t="s">
        <v>1325</v>
      </c>
      <c r="C16" s="105" t="s">
        <v>1326</v>
      </c>
      <c r="D16" s="13">
        <f t="shared" si="0"/>
        <v>3323293.2799999993</v>
      </c>
      <c r="E16" s="13">
        <v>327463.76</v>
      </c>
      <c r="F16" s="13">
        <v>2995829.5199999996</v>
      </c>
      <c r="G16" s="13">
        <v>294717.38400000002</v>
      </c>
      <c r="H16" s="106">
        <v>44470</v>
      </c>
      <c r="I16" s="106">
        <v>44075</v>
      </c>
      <c r="J16" s="106">
        <v>44100</v>
      </c>
      <c r="K16" s="106">
        <v>44165</v>
      </c>
      <c r="L16" s="106">
        <v>44205</v>
      </c>
      <c r="M16" s="106">
        <v>44225</v>
      </c>
      <c r="N16" s="106">
        <v>44253</v>
      </c>
      <c r="O16" s="106">
        <v>46022</v>
      </c>
      <c r="P16" s="106"/>
      <c r="Q16" s="106">
        <v>46067</v>
      </c>
    </row>
    <row r="17" spans="1:17" s="96" customFormat="1" ht="14.5" x14ac:dyDescent="0.35">
      <c r="A17" s="105" t="s">
        <v>864</v>
      </c>
      <c r="B17" s="94" t="s">
        <v>1327</v>
      </c>
      <c r="C17" s="105" t="s">
        <v>1328</v>
      </c>
      <c r="D17" s="13">
        <f t="shared" si="0"/>
        <v>3421603.68</v>
      </c>
      <c r="E17" s="13">
        <v>428781.05</v>
      </c>
      <c r="F17" s="13">
        <v>2992822.6300000004</v>
      </c>
      <c r="G17" s="13">
        <v>385902.94500000001</v>
      </c>
      <c r="H17" s="106">
        <v>44462</v>
      </c>
      <c r="I17" s="106">
        <v>44013</v>
      </c>
      <c r="J17" s="106">
        <v>44038</v>
      </c>
      <c r="K17" s="106">
        <v>44103</v>
      </c>
      <c r="L17" s="106">
        <v>44143</v>
      </c>
      <c r="M17" s="106">
        <v>44163</v>
      </c>
      <c r="N17" s="106">
        <v>44191</v>
      </c>
      <c r="O17" s="106">
        <v>46022</v>
      </c>
      <c r="P17" s="106"/>
      <c r="Q17" s="106">
        <v>46067</v>
      </c>
    </row>
    <row r="18" spans="1:17" s="96" customFormat="1" ht="26" x14ac:dyDescent="0.35">
      <c r="A18" s="105" t="s">
        <v>864</v>
      </c>
      <c r="B18" s="94" t="s">
        <v>1329</v>
      </c>
      <c r="C18" s="105" t="s">
        <v>1330</v>
      </c>
      <c r="D18" s="13">
        <f t="shared" si="0"/>
        <v>2591117.87</v>
      </c>
      <c r="E18" s="13">
        <v>403789.68999999994</v>
      </c>
      <c r="F18" s="13">
        <v>2187328.1800000002</v>
      </c>
      <c r="G18" s="13">
        <v>363410.72099999996</v>
      </c>
      <c r="H18" s="106">
        <v>44463</v>
      </c>
      <c r="I18" s="106">
        <v>44013</v>
      </c>
      <c r="J18" s="106">
        <v>44038</v>
      </c>
      <c r="K18" s="106">
        <v>44103</v>
      </c>
      <c r="L18" s="106">
        <v>44143</v>
      </c>
      <c r="M18" s="106">
        <v>44163</v>
      </c>
      <c r="N18" s="106">
        <v>44191</v>
      </c>
      <c r="O18" s="106">
        <v>46022</v>
      </c>
      <c r="P18" s="106"/>
      <c r="Q18" s="106">
        <v>46067</v>
      </c>
    </row>
    <row r="19" spans="1:17" s="96" customFormat="1" ht="14.5" x14ac:dyDescent="0.35">
      <c r="A19" s="105" t="s">
        <v>864</v>
      </c>
      <c r="B19" s="94" t="s">
        <v>1311</v>
      </c>
      <c r="C19" s="105" t="s">
        <v>1312</v>
      </c>
      <c r="D19" s="13">
        <f t="shared" si="0"/>
        <v>974274.81</v>
      </c>
      <c r="E19" s="13">
        <v>415916.04</v>
      </c>
      <c r="F19" s="13">
        <v>558358.77</v>
      </c>
      <c r="G19" s="13">
        <v>374324.43599999999</v>
      </c>
      <c r="H19" s="106">
        <v>43389</v>
      </c>
      <c r="I19" s="106">
        <v>43389</v>
      </c>
      <c r="J19" s="106">
        <v>43414</v>
      </c>
      <c r="K19" s="106">
        <v>43479</v>
      </c>
      <c r="L19" s="106">
        <v>43519</v>
      </c>
      <c r="M19" s="106">
        <v>43539</v>
      </c>
      <c r="N19" s="106">
        <v>43567</v>
      </c>
      <c r="O19" s="106">
        <v>46022</v>
      </c>
      <c r="P19" s="106"/>
      <c r="Q19" s="106">
        <v>46067</v>
      </c>
    </row>
    <row r="20" spans="1:17" s="96" customFormat="1" ht="26" x14ac:dyDescent="0.35">
      <c r="A20" s="105" t="s">
        <v>864</v>
      </c>
      <c r="B20" s="94" t="s">
        <v>1313</v>
      </c>
      <c r="C20" s="105" t="s">
        <v>1331</v>
      </c>
      <c r="D20" s="13">
        <f t="shared" si="0"/>
        <v>1315500</v>
      </c>
      <c r="E20" s="13">
        <v>715684.93</v>
      </c>
      <c r="F20" s="13">
        <v>599815.06999999995</v>
      </c>
      <c r="G20" s="13">
        <v>644116.43700000003</v>
      </c>
      <c r="H20" s="106">
        <v>43389</v>
      </c>
      <c r="I20" s="106">
        <v>43389</v>
      </c>
      <c r="J20" s="106">
        <v>43414</v>
      </c>
      <c r="K20" s="106">
        <v>43479</v>
      </c>
      <c r="L20" s="106">
        <v>43519</v>
      </c>
      <c r="M20" s="106">
        <v>43539</v>
      </c>
      <c r="N20" s="106">
        <v>43567</v>
      </c>
      <c r="O20" s="106">
        <v>46022</v>
      </c>
      <c r="P20" s="106"/>
      <c r="Q20" s="106">
        <v>46067</v>
      </c>
    </row>
    <row r="21" spans="1:17" s="96" customFormat="1" ht="14.5" x14ac:dyDescent="0.35">
      <c r="A21" s="105" t="s">
        <v>864</v>
      </c>
      <c r="B21" s="94" t="s">
        <v>1315</v>
      </c>
      <c r="C21" s="105" t="s">
        <v>1316</v>
      </c>
      <c r="D21" s="13">
        <f t="shared" si="0"/>
        <v>956752.39</v>
      </c>
      <c r="E21" s="13">
        <v>485884.66</v>
      </c>
      <c r="F21" s="13">
        <v>470867.73000000004</v>
      </c>
      <c r="G21" s="13">
        <v>437296.19399999996</v>
      </c>
      <c r="H21" s="106">
        <v>43389</v>
      </c>
      <c r="I21" s="106">
        <v>43391</v>
      </c>
      <c r="J21" s="106">
        <v>43416</v>
      </c>
      <c r="K21" s="106">
        <v>43481</v>
      </c>
      <c r="L21" s="106">
        <v>43521</v>
      </c>
      <c r="M21" s="106">
        <v>43541</v>
      </c>
      <c r="N21" s="106">
        <v>43569</v>
      </c>
      <c r="O21" s="106">
        <v>46022</v>
      </c>
      <c r="P21" s="106"/>
      <c r="Q21" s="106">
        <v>46067</v>
      </c>
    </row>
    <row r="22" spans="1:17" s="96" customFormat="1" ht="26" x14ac:dyDescent="0.35">
      <c r="A22" s="105" t="s">
        <v>864</v>
      </c>
      <c r="B22" s="94" t="s">
        <v>1332</v>
      </c>
      <c r="C22" s="105" t="s">
        <v>1333</v>
      </c>
      <c r="D22" s="13">
        <f t="shared" si="0"/>
        <v>7965164.4699999997</v>
      </c>
      <c r="E22" s="13">
        <v>343980.22999999952</v>
      </c>
      <c r="F22" s="13">
        <v>7621184.2400000002</v>
      </c>
      <c r="G22" s="13">
        <v>309582.20699999959</v>
      </c>
      <c r="H22" s="106">
        <v>44383</v>
      </c>
      <c r="I22" s="106">
        <v>44013</v>
      </c>
      <c r="J22" s="106">
        <v>44038</v>
      </c>
      <c r="K22" s="106">
        <v>44103</v>
      </c>
      <c r="L22" s="106">
        <v>44143</v>
      </c>
      <c r="M22" s="106">
        <v>44163</v>
      </c>
      <c r="N22" s="106">
        <v>44191</v>
      </c>
      <c r="O22" s="106">
        <v>46022</v>
      </c>
      <c r="P22" s="106"/>
      <c r="Q22" s="106">
        <v>46067</v>
      </c>
    </row>
    <row r="23" spans="1:17" s="96" customFormat="1" ht="26" x14ac:dyDescent="0.35">
      <c r="A23" s="105" t="s">
        <v>864</v>
      </c>
      <c r="B23" s="94" t="s">
        <v>1334</v>
      </c>
      <c r="C23" s="105" t="s">
        <v>1335</v>
      </c>
      <c r="D23" s="13">
        <f t="shared" si="0"/>
        <v>7322126.9000000004</v>
      </c>
      <c r="E23" s="13">
        <v>263553.03999999998</v>
      </c>
      <c r="F23" s="13">
        <v>7058573.8600000003</v>
      </c>
      <c r="G23" s="13">
        <v>237197.73599999998</v>
      </c>
      <c r="H23" s="106">
        <v>44396</v>
      </c>
      <c r="I23" s="106">
        <v>43983</v>
      </c>
      <c r="J23" s="106">
        <v>44008</v>
      </c>
      <c r="K23" s="106">
        <v>44073</v>
      </c>
      <c r="L23" s="106">
        <v>44113</v>
      </c>
      <c r="M23" s="106">
        <v>44133</v>
      </c>
      <c r="N23" s="106">
        <v>44161</v>
      </c>
      <c r="O23" s="106">
        <v>46022</v>
      </c>
      <c r="P23" s="106"/>
      <c r="Q23" s="106">
        <v>46067</v>
      </c>
    </row>
    <row r="24" spans="1:17" s="96" customFormat="1" ht="14.5" x14ac:dyDescent="0.35">
      <c r="A24" s="105" t="s">
        <v>864</v>
      </c>
      <c r="B24" s="94" t="s">
        <v>1336</v>
      </c>
      <c r="C24" s="105" t="s">
        <v>1337</v>
      </c>
      <c r="D24" s="13">
        <f t="shared" si="0"/>
        <v>7852550.7999999998</v>
      </c>
      <c r="E24" s="13">
        <v>847209.83</v>
      </c>
      <c r="F24" s="13">
        <v>7005340.9699999997</v>
      </c>
      <c r="G24" s="13">
        <v>762488.84699999995</v>
      </c>
      <c r="H24" s="106">
        <v>44379</v>
      </c>
      <c r="I24" s="106">
        <v>43955</v>
      </c>
      <c r="J24" s="106">
        <v>43980</v>
      </c>
      <c r="K24" s="106">
        <v>44045</v>
      </c>
      <c r="L24" s="106">
        <v>44085</v>
      </c>
      <c r="M24" s="106">
        <v>44105</v>
      </c>
      <c r="N24" s="106">
        <v>44133</v>
      </c>
      <c r="O24" s="106">
        <v>46022</v>
      </c>
      <c r="P24" s="106"/>
      <c r="Q24" s="106">
        <v>46067</v>
      </c>
    </row>
    <row r="25" spans="1:17" s="96" customFormat="1" ht="14.5" x14ac:dyDescent="0.35">
      <c r="A25" s="105" t="s">
        <v>864</v>
      </c>
      <c r="B25" s="94" t="s">
        <v>1338</v>
      </c>
      <c r="C25" s="105" t="s">
        <v>1339</v>
      </c>
      <c r="D25" s="13">
        <f t="shared" si="0"/>
        <v>7575679.8499999996</v>
      </c>
      <c r="E25" s="13">
        <v>991185.60999999987</v>
      </c>
      <c r="F25" s="13">
        <v>6584494.2400000002</v>
      </c>
      <c r="G25" s="13">
        <v>892067.04899999988</v>
      </c>
      <c r="H25" s="106">
        <v>44384</v>
      </c>
      <c r="I25" s="106">
        <v>44075</v>
      </c>
      <c r="J25" s="106">
        <v>44100</v>
      </c>
      <c r="K25" s="106">
        <v>44165</v>
      </c>
      <c r="L25" s="106">
        <v>44205</v>
      </c>
      <c r="M25" s="106">
        <v>44225</v>
      </c>
      <c r="N25" s="106">
        <v>44253</v>
      </c>
      <c r="O25" s="106">
        <v>46022</v>
      </c>
      <c r="P25" s="106"/>
      <c r="Q25" s="106">
        <v>46067</v>
      </c>
    </row>
    <row r="26" spans="1:17" s="96" customFormat="1" ht="26" x14ac:dyDescent="0.35">
      <c r="A26" s="105" t="s">
        <v>864</v>
      </c>
      <c r="B26" s="94" t="s">
        <v>1340</v>
      </c>
      <c r="C26" s="105" t="s">
        <v>1341</v>
      </c>
      <c r="D26" s="13">
        <f t="shared" si="0"/>
        <v>9087826.6699999999</v>
      </c>
      <c r="E26" s="13">
        <v>1045540.8</v>
      </c>
      <c r="F26" s="13">
        <v>8042285.8700000001</v>
      </c>
      <c r="G26" s="13">
        <v>940986.72000000009</v>
      </c>
      <c r="H26" s="106">
        <v>44384</v>
      </c>
      <c r="I26" s="106">
        <v>44075</v>
      </c>
      <c r="J26" s="106">
        <v>44100</v>
      </c>
      <c r="K26" s="106">
        <v>44165</v>
      </c>
      <c r="L26" s="106">
        <v>44205</v>
      </c>
      <c r="M26" s="106">
        <v>44225</v>
      </c>
      <c r="N26" s="106">
        <v>44253</v>
      </c>
      <c r="O26" s="106">
        <v>46022</v>
      </c>
      <c r="P26" s="106"/>
      <c r="Q26" s="106">
        <v>46067</v>
      </c>
    </row>
    <row r="27" spans="1:17" s="96" customFormat="1" ht="26" x14ac:dyDescent="0.35">
      <c r="A27" s="105" t="s">
        <v>864</v>
      </c>
      <c r="B27" s="94" t="s">
        <v>1342</v>
      </c>
      <c r="C27" s="105" t="s">
        <v>1343</v>
      </c>
      <c r="D27" s="13">
        <f t="shared" si="0"/>
        <v>7500579.8600000003</v>
      </c>
      <c r="E27" s="13">
        <v>990349.1</v>
      </c>
      <c r="F27" s="13">
        <v>6510230.7600000007</v>
      </c>
      <c r="G27" s="13">
        <v>891314.19</v>
      </c>
      <c r="H27" s="106">
        <v>44393</v>
      </c>
      <c r="I27" s="106">
        <v>43990</v>
      </c>
      <c r="J27" s="106">
        <v>44015</v>
      </c>
      <c r="K27" s="106">
        <v>44080</v>
      </c>
      <c r="L27" s="106">
        <v>44120</v>
      </c>
      <c r="M27" s="106">
        <v>44140</v>
      </c>
      <c r="N27" s="106">
        <v>44168</v>
      </c>
      <c r="O27" s="106">
        <v>46022</v>
      </c>
      <c r="P27" s="106"/>
      <c r="Q27" s="106">
        <v>46067</v>
      </c>
    </row>
    <row r="28" spans="1:17" s="96" customFormat="1" ht="14.5" x14ac:dyDescent="0.35">
      <c r="A28" s="105" t="s">
        <v>864</v>
      </c>
      <c r="B28" s="94" t="s">
        <v>1344</v>
      </c>
      <c r="C28" s="105" t="s">
        <v>1345</v>
      </c>
      <c r="D28" s="13">
        <f t="shared" si="0"/>
        <v>4877000</v>
      </c>
      <c r="E28" s="13">
        <v>3704600</v>
      </c>
      <c r="F28" s="13">
        <v>1172400</v>
      </c>
      <c r="G28" s="13">
        <v>3334140</v>
      </c>
      <c r="H28" s="106">
        <v>43397</v>
      </c>
      <c r="I28" s="106">
        <v>43397</v>
      </c>
      <c r="J28" s="106">
        <v>43422</v>
      </c>
      <c r="K28" s="106">
        <v>43487</v>
      </c>
      <c r="L28" s="106">
        <v>43527</v>
      </c>
      <c r="M28" s="106">
        <v>43547</v>
      </c>
      <c r="N28" s="106">
        <v>43575</v>
      </c>
      <c r="O28" s="106">
        <v>46022</v>
      </c>
      <c r="P28" s="106"/>
      <c r="Q28" s="106">
        <v>46067</v>
      </c>
    </row>
    <row r="29" spans="1:17" s="96" customFormat="1" ht="14.5" x14ac:dyDescent="0.35">
      <c r="A29" s="105" t="s">
        <v>864</v>
      </c>
      <c r="B29" s="94" t="s">
        <v>1346</v>
      </c>
      <c r="C29" s="105" t="s">
        <v>1347</v>
      </c>
      <c r="D29" s="13">
        <f t="shared" si="0"/>
        <v>5970800</v>
      </c>
      <c r="E29" s="13">
        <v>4522480</v>
      </c>
      <c r="F29" s="13">
        <v>1448320</v>
      </c>
      <c r="G29" s="13">
        <v>4070232</v>
      </c>
      <c r="H29" s="106">
        <v>43397</v>
      </c>
      <c r="I29" s="106">
        <v>43397</v>
      </c>
      <c r="J29" s="106">
        <v>43422</v>
      </c>
      <c r="K29" s="106">
        <v>43487</v>
      </c>
      <c r="L29" s="106">
        <v>43527</v>
      </c>
      <c r="M29" s="106">
        <v>43547</v>
      </c>
      <c r="N29" s="106">
        <v>43575</v>
      </c>
      <c r="O29" s="106">
        <v>46022</v>
      </c>
      <c r="P29" s="106"/>
      <c r="Q29" s="106">
        <v>46067</v>
      </c>
    </row>
    <row r="30" spans="1:17" s="96" customFormat="1" ht="14.5" x14ac:dyDescent="0.35">
      <c r="A30" s="105" t="s">
        <v>864</v>
      </c>
      <c r="B30" s="94" t="s">
        <v>1348</v>
      </c>
      <c r="C30" s="105" t="s">
        <v>1349</v>
      </c>
      <c r="D30" s="13">
        <f t="shared" si="0"/>
        <v>5592568.75</v>
      </c>
      <c r="E30" s="13">
        <v>4227972.5</v>
      </c>
      <c r="F30" s="13">
        <v>1364596.25</v>
      </c>
      <c r="G30" s="13">
        <v>3805175.25</v>
      </c>
      <c r="H30" s="106">
        <v>43444</v>
      </c>
      <c r="I30" s="106">
        <v>43444</v>
      </c>
      <c r="J30" s="106">
        <v>43469</v>
      </c>
      <c r="K30" s="106">
        <v>43534</v>
      </c>
      <c r="L30" s="106">
        <v>43574</v>
      </c>
      <c r="M30" s="106">
        <v>43594</v>
      </c>
      <c r="N30" s="106">
        <v>43622</v>
      </c>
      <c r="O30" s="106">
        <v>46022</v>
      </c>
      <c r="P30" s="106"/>
      <c r="Q30" s="106">
        <v>46067</v>
      </c>
    </row>
    <row r="31" spans="1:17" s="96" customFormat="1" ht="14.5" x14ac:dyDescent="0.35">
      <c r="A31" s="105" t="s">
        <v>864</v>
      </c>
      <c r="B31" s="94" t="s">
        <v>1350</v>
      </c>
      <c r="C31" s="105" t="s">
        <v>1351</v>
      </c>
      <c r="D31" s="13">
        <f t="shared" si="0"/>
        <v>5460064.1299999999</v>
      </c>
      <c r="E31" s="13">
        <v>4098829.46</v>
      </c>
      <c r="F31" s="13">
        <v>1361234.67</v>
      </c>
      <c r="G31" s="13">
        <v>3688946.514</v>
      </c>
      <c r="H31" s="106">
        <v>43509</v>
      </c>
      <c r="I31" s="106">
        <v>43509</v>
      </c>
      <c r="J31" s="106">
        <v>43534</v>
      </c>
      <c r="K31" s="106">
        <v>43599</v>
      </c>
      <c r="L31" s="106">
        <v>43639</v>
      </c>
      <c r="M31" s="106">
        <v>43659</v>
      </c>
      <c r="N31" s="106">
        <v>43687</v>
      </c>
      <c r="O31" s="106">
        <v>46022</v>
      </c>
      <c r="P31" s="106"/>
      <c r="Q31" s="106">
        <v>46067</v>
      </c>
    </row>
    <row r="32" spans="1:17" s="96" customFormat="1" ht="26" x14ac:dyDescent="0.35">
      <c r="A32" s="105" t="s">
        <v>1352</v>
      </c>
      <c r="B32" s="94" t="s">
        <v>1353</v>
      </c>
      <c r="C32" s="105" t="s">
        <v>1354</v>
      </c>
      <c r="D32" s="13">
        <f t="shared" si="0"/>
        <v>218230.94</v>
      </c>
      <c r="E32" s="13">
        <v>200000</v>
      </c>
      <c r="F32" s="13">
        <v>18230.940000000002</v>
      </c>
      <c r="G32" s="13">
        <v>180000</v>
      </c>
      <c r="H32" s="106">
        <v>43956</v>
      </c>
      <c r="I32" s="106">
        <v>44011</v>
      </c>
      <c r="J32" s="106">
        <v>44093</v>
      </c>
      <c r="K32" s="106">
        <v>44203</v>
      </c>
      <c r="L32" s="106">
        <v>44298</v>
      </c>
      <c r="M32" s="106">
        <v>44330</v>
      </c>
      <c r="N32" s="106">
        <v>44626</v>
      </c>
      <c r="O32" s="106">
        <v>46022</v>
      </c>
      <c r="P32" s="106"/>
      <c r="Q32" s="106">
        <v>46067</v>
      </c>
    </row>
    <row r="33" spans="1:17" s="96" customFormat="1" ht="52" x14ac:dyDescent="0.35">
      <c r="A33" s="105" t="s">
        <v>1355</v>
      </c>
      <c r="B33" s="94" t="s">
        <v>1356</v>
      </c>
      <c r="C33" s="105" t="s">
        <v>1357</v>
      </c>
      <c r="D33" s="13">
        <f t="shared" si="0"/>
        <v>700000</v>
      </c>
      <c r="E33" s="13">
        <v>700000</v>
      </c>
      <c r="F33" s="13">
        <v>0</v>
      </c>
      <c r="G33" s="13">
        <v>630000</v>
      </c>
      <c r="H33" s="106">
        <v>43956</v>
      </c>
      <c r="I33" s="106">
        <v>44011</v>
      </c>
      <c r="J33" s="106">
        <v>44093</v>
      </c>
      <c r="K33" s="106">
        <v>44203</v>
      </c>
      <c r="L33" s="106">
        <v>44298</v>
      </c>
      <c r="M33" s="106">
        <v>44330</v>
      </c>
      <c r="N33" s="106">
        <v>44626</v>
      </c>
      <c r="O33" s="106">
        <v>46022</v>
      </c>
      <c r="P33" s="106"/>
      <c r="Q33" s="106">
        <v>46067</v>
      </c>
    </row>
    <row r="34" spans="1:17" s="96" customFormat="1" ht="52" x14ac:dyDescent="0.35">
      <c r="A34" s="105" t="s">
        <v>1358</v>
      </c>
      <c r="B34" s="94" t="s">
        <v>1359</v>
      </c>
      <c r="C34" s="105" t="s">
        <v>1360</v>
      </c>
      <c r="D34" s="13">
        <f t="shared" si="0"/>
        <v>300000</v>
      </c>
      <c r="E34" s="13">
        <v>294075.15000000002</v>
      </c>
      <c r="F34" s="13">
        <v>5924.8499999999767</v>
      </c>
      <c r="G34" s="13">
        <v>264667.63500000001</v>
      </c>
      <c r="H34" s="106">
        <v>43973</v>
      </c>
      <c r="I34" s="106">
        <v>44028</v>
      </c>
      <c r="J34" s="106">
        <v>44110</v>
      </c>
      <c r="K34" s="106">
        <v>44220</v>
      </c>
      <c r="L34" s="106">
        <v>44315</v>
      </c>
      <c r="M34" s="106">
        <v>44347</v>
      </c>
      <c r="N34" s="106">
        <v>44643</v>
      </c>
      <c r="O34" s="106">
        <v>46022</v>
      </c>
      <c r="P34" s="106"/>
      <c r="Q34" s="106">
        <v>46067</v>
      </c>
    </row>
    <row r="35" spans="1:17" s="96" customFormat="1" ht="26" x14ac:dyDescent="0.35">
      <c r="A35" s="105" t="s">
        <v>1361</v>
      </c>
      <c r="B35" s="94" t="s">
        <v>1362</v>
      </c>
      <c r="C35" s="105" t="s">
        <v>1363</v>
      </c>
      <c r="D35" s="13">
        <f t="shared" si="0"/>
        <v>80000</v>
      </c>
      <c r="E35" s="13">
        <v>45252.1</v>
      </c>
      <c r="F35" s="13">
        <v>34747.9</v>
      </c>
      <c r="G35" s="13">
        <v>40726.89</v>
      </c>
      <c r="H35" s="106">
        <v>43973</v>
      </c>
      <c r="I35" s="106">
        <v>44028</v>
      </c>
      <c r="J35" s="106">
        <v>44110</v>
      </c>
      <c r="K35" s="106">
        <v>44220</v>
      </c>
      <c r="L35" s="106">
        <v>44315</v>
      </c>
      <c r="M35" s="106">
        <v>44347</v>
      </c>
      <c r="N35" s="106">
        <v>44643</v>
      </c>
      <c r="O35" s="106">
        <v>46022</v>
      </c>
      <c r="P35" s="106"/>
      <c r="Q35" s="106">
        <v>46067</v>
      </c>
    </row>
    <row r="36" spans="1:17" s="96" customFormat="1" ht="39" x14ac:dyDescent="0.35">
      <c r="A36" s="105" t="s">
        <v>1364</v>
      </c>
      <c r="B36" s="94" t="s">
        <v>1365</v>
      </c>
      <c r="C36" s="105" t="s">
        <v>1366</v>
      </c>
      <c r="D36" s="13">
        <f t="shared" si="0"/>
        <v>97031.55</v>
      </c>
      <c r="E36" s="13">
        <v>62784.81</v>
      </c>
      <c r="F36" s="13">
        <v>34246.740000000005</v>
      </c>
      <c r="G36" s="13">
        <v>56506.328999999998</v>
      </c>
      <c r="H36" s="106">
        <v>43999</v>
      </c>
      <c r="I36" s="106">
        <v>44054</v>
      </c>
      <c r="J36" s="106">
        <v>44136</v>
      </c>
      <c r="K36" s="106">
        <v>44246</v>
      </c>
      <c r="L36" s="106">
        <v>44341</v>
      </c>
      <c r="M36" s="106">
        <v>44373</v>
      </c>
      <c r="N36" s="106">
        <v>44669</v>
      </c>
      <c r="O36" s="106">
        <v>46022</v>
      </c>
      <c r="P36" s="106"/>
      <c r="Q36" s="106">
        <v>46067</v>
      </c>
    </row>
    <row r="37" spans="1:17" s="96" customFormat="1" ht="26" x14ac:dyDescent="0.35">
      <c r="A37" s="105" t="s">
        <v>1367</v>
      </c>
      <c r="B37" s="94" t="s">
        <v>1368</v>
      </c>
      <c r="C37" s="105" t="s">
        <v>1369</v>
      </c>
      <c r="D37" s="13">
        <f t="shared" si="0"/>
        <v>199984.8</v>
      </c>
      <c r="E37" s="13">
        <v>129252.41</v>
      </c>
      <c r="F37" s="13">
        <v>70732.389999999985</v>
      </c>
      <c r="G37" s="13">
        <v>116327.16900000001</v>
      </c>
      <c r="H37" s="106">
        <v>44078</v>
      </c>
      <c r="I37" s="106">
        <v>44133</v>
      </c>
      <c r="J37" s="106">
        <v>44215</v>
      </c>
      <c r="K37" s="106">
        <v>44325</v>
      </c>
      <c r="L37" s="106">
        <v>44420</v>
      </c>
      <c r="M37" s="106">
        <v>44452</v>
      </c>
      <c r="N37" s="106">
        <v>44748</v>
      </c>
      <c r="O37" s="106">
        <v>46022</v>
      </c>
      <c r="P37" s="106"/>
      <c r="Q37" s="106">
        <v>46067</v>
      </c>
    </row>
    <row r="38" spans="1:17" s="96" customFormat="1" ht="14.5" x14ac:dyDescent="0.35">
      <c r="A38" s="105" t="s">
        <v>1370</v>
      </c>
      <c r="B38" s="94" t="s">
        <v>1371</v>
      </c>
      <c r="C38" s="105" t="s">
        <v>1372</v>
      </c>
      <c r="D38" s="13">
        <f t="shared" si="0"/>
        <v>1000000</v>
      </c>
      <c r="E38" s="13">
        <v>1000000</v>
      </c>
      <c r="F38" s="13">
        <v>0</v>
      </c>
      <c r="G38" s="13">
        <v>47489.884500000007</v>
      </c>
      <c r="H38" s="106">
        <v>44910</v>
      </c>
      <c r="I38" s="106">
        <v>44820</v>
      </c>
      <c r="J38" s="106">
        <v>44940</v>
      </c>
      <c r="K38" s="106">
        <v>45000</v>
      </c>
      <c r="L38" s="106">
        <v>45150</v>
      </c>
      <c r="M38" s="106">
        <v>45090</v>
      </c>
      <c r="N38" s="106">
        <v>45180</v>
      </c>
      <c r="O38" s="106">
        <v>45657</v>
      </c>
      <c r="P38" s="106"/>
      <c r="Q38" s="106">
        <v>46022</v>
      </c>
    </row>
    <row r="39" spans="1:17" s="96" customFormat="1" ht="14.5" x14ac:dyDescent="0.35">
      <c r="A39" s="105" t="s">
        <v>864</v>
      </c>
      <c r="B39" s="94" t="s">
        <v>1373</v>
      </c>
      <c r="C39" s="105" t="s">
        <v>1374</v>
      </c>
      <c r="D39" s="13">
        <f t="shared" si="0"/>
        <v>8550000</v>
      </c>
      <c r="E39" s="13">
        <v>850000</v>
      </c>
      <c r="F39" s="13">
        <v>7700000</v>
      </c>
      <c r="G39" s="13">
        <v>372438.17</v>
      </c>
      <c r="H39" s="106">
        <v>43385</v>
      </c>
      <c r="I39" s="106">
        <v>43295</v>
      </c>
      <c r="J39" s="106">
        <v>43415</v>
      </c>
      <c r="K39" s="106">
        <v>43475</v>
      </c>
      <c r="L39" s="106">
        <v>43625</v>
      </c>
      <c r="M39" s="106">
        <v>43625</v>
      </c>
      <c r="N39" s="106">
        <v>43745</v>
      </c>
      <c r="O39" s="106">
        <v>45657</v>
      </c>
      <c r="P39" s="106"/>
      <c r="Q39" s="106">
        <v>46067</v>
      </c>
    </row>
    <row r="40" spans="1:17" s="96" customFormat="1" ht="14.5" x14ac:dyDescent="0.35">
      <c r="A40" s="105" t="s">
        <v>864</v>
      </c>
      <c r="B40" s="94" t="s">
        <v>1317</v>
      </c>
      <c r="C40" s="105" t="s">
        <v>1318</v>
      </c>
      <c r="D40" s="13">
        <f t="shared" si="0"/>
        <v>343900</v>
      </c>
      <c r="E40" s="13">
        <v>82916.02</v>
      </c>
      <c r="F40" s="13">
        <v>260983.97999999998</v>
      </c>
      <c r="G40" s="13">
        <v>74624.418000000005</v>
      </c>
      <c r="H40" s="106">
        <v>43361</v>
      </c>
      <c r="I40" s="106">
        <v>43361</v>
      </c>
      <c r="J40" s="106">
        <v>43386</v>
      </c>
      <c r="K40" s="106">
        <v>43451</v>
      </c>
      <c r="L40" s="106">
        <v>43491</v>
      </c>
      <c r="M40" s="106">
        <v>43511</v>
      </c>
      <c r="N40" s="106">
        <v>43539</v>
      </c>
      <c r="O40" s="106">
        <v>46022</v>
      </c>
      <c r="P40" s="106"/>
      <c r="Q40" s="106">
        <v>46067</v>
      </c>
    </row>
    <row r="41" spans="1:17" s="96" customFormat="1" ht="14.5" x14ac:dyDescent="0.35">
      <c r="A41" s="105" t="s">
        <v>864</v>
      </c>
      <c r="B41" s="94" t="s">
        <v>2927</v>
      </c>
      <c r="C41" s="105" t="s">
        <v>1304</v>
      </c>
      <c r="D41" s="13">
        <f t="shared" si="0"/>
        <v>14085900</v>
      </c>
      <c r="E41" s="13">
        <v>10721460</v>
      </c>
      <c r="F41" s="13">
        <v>3364440</v>
      </c>
      <c r="G41" s="13">
        <v>82471.649999999994</v>
      </c>
      <c r="H41" s="106">
        <v>43410</v>
      </c>
      <c r="I41" s="106">
        <v>43410</v>
      </c>
      <c r="J41" s="106">
        <v>43435</v>
      </c>
      <c r="K41" s="106">
        <v>43500</v>
      </c>
      <c r="L41" s="106">
        <v>43540</v>
      </c>
      <c r="M41" s="106">
        <v>43560</v>
      </c>
      <c r="N41" s="106">
        <v>43588</v>
      </c>
      <c r="O41" s="106">
        <v>46022</v>
      </c>
      <c r="P41" s="106"/>
      <c r="Q41" s="106">
        <v>46022</v>
      </c>
    </row>
    <row r="42" spans="1:17" s="96" customFormat="1" ht="52" x14ac:dyDescent="0.35">
      <c r="A42" s="105" t="s">
        <v>1375</v>
      </c>
      <c r="B42" s="94" t="s">
        <v>1376</v>
      </c>
      <c r="C42" s="105" t="s">
        <v>1377</v>
      </c>
      <c r="D42" s="13">
        <f t="shared" si="0"/>
        <v>1176640</v>
      </c>
      <c r="E42" s="13">
        <v>854229.78</v>
      </c>
      <c r="F42" s="13">
        <v>322410.21999999997</v>
      </c>
      <c r="G42" s="13">
        <v>768806.80200000003</v>
      </c>
      <c r="H42" s="106">
        <v>45064</v>
      </c>
      <c r="I42" s="106">
        <v>44692</v>
      </c>
      <c r="J42" s="106">
        <v>44740</v>
      </c>
      <c r="K42" s="106">
        <v>44847</v>
      </c>
      <c r="L42" s="106">
        <v>44910</v>
      </c>
      <c r="M42" s="106">
        <v>44939</v>
      </c>
      <c r="N42" s="106">
        <v>44964</v>
      </c>
      <c r="O42" s="106">
        <v>46022</v>
      </c>
      <c r="P42" s="106"/>
      <c r="Q42" s="106">
        <v>46067</v>
      </c>
    </row>
    <row r="43" spans="1:17" s="96" customFormat="1" ht="39" x14ac:dyDescent="0.35">
      <c r="A43" s="105" t="s">
        <v>1375</v>
      </c>
      <c r="B43" s="94" t="s">
        <v>1378</v>
      </c>
      <c r="C43" s="105" t="s">
        <v>1379</v>
      </c>
      <c r="D43" s="13">
        <f t="shared" si="0"/>
        <v>2552703.6</v>
      </c>
      <c r="E43" s="13">
        <v>2005198.8</v>
      </c>
      <c r="F43" s="13">
        <v>547504.80000000005</v>
      </c>
      <c r="G43" s="13">
        <v>1804678.9200000002</v>
      </c>
      <c r="H43" s="106">
        <v>45064</v>
      </c>
      <c r="I43" s="106">
        <v>44692</v>
      </c>
      <c r="J43" s="106">
        <v>44740</v>
      </c>
      <c r="K43" s="106">
        <v>44847</v>
      </c>
      <c r="L43" s="106">
        <v>44910</v>
      </c>
      <c r="M43" s="106">
        <v>44939</v>
      </c>
      <c r="N43" s="106">
        <v>44964</v>
      </c>
      <c r="O43" s="106">
        <v>46022</v>
      </c>
      <c r="P43" s="106"/>
      <c r="Q43" s="106">
        <v>46067</v>
      </c>
    </row>
    <row r="44" spans="1:17" s="96" customFormat="1" ht="14.5" x14ac:dyDescent="0.35">
      <c r="A44" s="105" t="s">
        <v>156</v>
      </c>
      <c r="B44" s="94" t="s">
        <v>1380</v>
      </c>
      <c r="C44" s="105" t="s">
        <v>1381</v>
      </c>
      <c r="D44" s="13">
        <f t="shared" si="0"/>
        <v>2936540</v>
      </c>
      <c r="E44" s="13">
        <v>2673757.5499999998</v>
      </c>
      <c r="F44" s="13">
        <v>262782.45000000019</v>
      </c>
      <c r="G44" s="13">
        <v>2406381.7949999999</v>
      </c>
      <c r="H44" s="106">
        <v>45054</v>
      </c>
      <c r="I44" s="106">
        <v>44682</v>
      </c>
      <c r="J44" s="106">
        <v>44730</v>
      </c>
      <c r="K44" s="106">
        <v>44837</v>
      </c>
      <c r="L44" s="106">
        <v>44900</v>
      </c>
      <c r="M44" s="106">
        <v>44929</v>
      </c>
      <c r="N44" s="106">
        <v>44954</v>
      </c>
      <c r="O44" s="106">
        <v>46022</v>
      </c>
      <c r="P44" s="106"/>
      <c r="Q44" s="106">
        <v>46067</v>
      </c>
    </row>
    <row r="45" spans="1:17" s="96" customFormat="1" ht="26" x14ac:dyDescent="0.35">
      <c r="A45" s="105" t="s">
        <v>1382</v>
      </c>
      <c r="B45" s="94" t="s">
        <v>1383</v>
      </c>
      <c r="C45" s="105" t="s">
        <v>1384</v>
      </c>
      <c r="D45" s="13">
        <f t="shared" si="0"/>
        <v>8888148</v>
      </c>
      <c r="E45" s="13">
        <v>7819588.79</v>
      </c>
      <c r="F45" s="13">
        <v>1068559.21</v>
      </c>
      <c r="G45" s="13">
        <v>7037629.9110000003</v>
      </c>
      <c r="H45" s="106">
        <v>45089</v>
      </c>
      <c r="I45" s="106">
        <v>44717</v>
      </c>
      <c r="J45" s="106">
        <v>44765</v>
      </c>
      <c r="K45" s="106">
        <v>44872</v>
      </c>
      <c r="L45" s="106">
        <v>44935</v>
      </c>
      <c r="M45" s="106">
        <v>44964</v>
      </c>
      <c r="N45" s="106">
        <v>44989</v>
      </c>
      <c r="O45" s="106">
        <v>46022</v>
      </c>
      <c r="P45" s="106"/>
      <c r="Q45" s="106">
        <v>46067</v>
      </c>
    </row>
    <row r="46" spans="1:17" s="96" customFormat="1" ht="39" x14ac:dyDescent="0.35">
      <c r="A46" s="105" t="s">
        <v>1382</v>
      </c>
      <c r="B46" s="94" t="s">
        <v>1385</v>
      </c>
      <c r="C46" s="105" t="s">
        <v>1386</v>
      </c>
      <c r="D46" s="13">
        <f t="shared" si="0"/>
        <v>2107120.14</v>
      </c>
      <c r="E46" s="13">
        <v>2083687.1400000001</v>
      </c>
      <c r="F46" s="13">
        <v>23433</v>
      </c>
      <c r="G46" s="13">
        <v>1875318.4260000002</v>
      </c>
      <c r="H46" s="106">
        <v>45106</v>
      </c>
      <c r="I46" s="106">
        <v>44734</v>
      </c>
      <c r="J46" s="106">
        <v>44782</v>
      </c>
      <c r="K46" s="106">
        <v>44889</v>
      </c>
      <c r="L46" s="106">
        <v>44952</v>
      </c>
      <c r="M46" s="106">
        <v>44981</v>
      </c>
      <c r="N46" s="106">
        <v>45006</v>
      </c>
      <c r="O46" s="106">
        <v>46022</v>
      </c>
      <c r="P46" s="106"/>
      <c r="Q46" s="106">
        <v>46067</v>
      </c>
    </row>
    <row r="47" spans="1:17" s="96" customFormat="1" ht="14.5" x14ac:dyDescent="0.35">
      <c r="A47" s="105" t="s">
        <v>1387</v>
      </c>
      <c r="B47" s="94" t="s">
        <v>1388</v>
      </c>
      <c r="C47" s="105" t="s">
        <v>1389</v>
      </c>
      <c r="D47" s="13">
        <f t="shared" si="0"/>
        <v>4074000</v>
      </c>
      <c r="E47" s="13">
        <v>3522853.52</v>
      </c>
      <c r="F47" s="13">
        <v>551146.48</v>
      </c>
      <c r="G47" s="13">
        <v>3170568.1680000001</v>
      </c>
      <c r="H47" s="106">
        <v>45091</v>
      </c>
      <c r="I47" s="106">
        <v>44719</v>
      </c>
      <c r="J47" s="106">
        <v>44767</v>
      </c>
      <c r="K47" s="106">
        <v>44874</v>
      </c>
      <c r="L47" s="106">
        <v>44937</v>
      </c>
      <c r="M47" s="106">
        <v>44966</v>
      </c>
      <c r="N47" s="106">
        <v>44991</v>
      </c>
      <c r="O47" s="106">
        <v>46022</v>
      </c>
      <c r="P47" s="106"/>
      <c r="Q47" s="106">
        <v>46067</v>
      </c>
    </row>
    <row r="48" spans="1:17" s="96" customFormat="1" ht="52" x14ac:dyDescent="0.35">
      <c r="A48" s="105" t="s">
        <v>1390</v>
      </c>
      <c r="B48" s="94" t="s">
        <v>1391</v>
      </c>
      <c r="C48" s="105" t="s">
        <v>1392</v>
      </c>
      <c r="D48" s="13">
        <f t="shared" si="0"/>
        <v>3989400</v>
      </c>
      <c r="E48" s="13">
        <v>3485835.57</v>
      </c>
      <c r="F48" s="13">
        <v>503564.43000000017</v>
      </c>
      <c r="G48" s="13">
        <v>3137252.0129999998</v>
      </c>
      <c r="H48" s="106">
        <v>45064</v>
      </c>
      <c r="I48" s="106">
        <v>44692</v>
      </c>
      <c r="J48" s="106">
        <v>44740</v>
      </c>
      <c r="K48" s="106">
        <v>44847</v>
      </c>
      <c r="L48" s="106">
        <v>44910</v>
      </c>
      <c r="M48" s="106">
        <v>44939</v>
      </c>
      <c r="N48" s="106">
        <v>44964</v>
      </c>
      <c r="O48" s="106">
        <v>46022</v>
      </c>
      <c r="P48" s="106"/>
      <c r="Q48" s="106">
        <v>46067</v>
      </c>
    </row>
    <row r="49" spans="1:17" s="96" customFormat="1" ht="26" x14ac:dyDescent="0.35">
      <c r="A49" s="105" t="s">
        <v>865</v>
      </c>
      <c r="B49" s="94" t="s">
        <v>1393</v>
      </c>
      <c r="C49" s="105" t="s">
        <v>1394</v>
      </c>
      <c r="D49" s="13">
        <f t="shared" si="0"/>
        <v>2672962.54</v>
      </c>
      <c r="E49" s="13">
        <v>1948182.53</v>
      </c>
      <c r="F49" s="13">
        <v>724780.01</v>
      </c>
      <c r="G49" s="13">
        <v>272216.07000000007</v>
      </c>
      <c r="H49" s="106">
        <v>44984</v>
      </c>
      <c r="I49" s="106">
        <v>44682</v>
      </c>
      <c r="J49" s="106">
        <v>44603</v>
      </c>
      <c r="K49" s="106">
        <v>44712</v>
      </c>
      <c r="L49" s="106">
        <v>44686</v>
      </c>
      <c r="M49" s="106">
        <v>44986</v>
      </c>
      <c r="N49" s="106">
        <v>45042</v>
      </c>
      <c r="O49" s="106">
        <v>45657</v>
      </c>
      <c r="P49" s="106"/>
      <c r="Q49" s="106">
        <v>46022</v>
      </c>
    </row>
    <row r="50" spans="1:17" s="96" customFormat="1" ht="14.5" x14ac:dyDescent="0.35">
      <c r="A50" s="105" t="s">
        <v>1395</v>
      </c>
      <c r="B50" s="94" t="s">
        <v>1396</v>
      </c>
      <c r="C50" s="105" t="s">
        <v>1397</v>
      </c>
      <c r="D50" s="13">
        <f t="shared" si="0"/>
        <v>201660</v>
      </c>
      <c r="E50" s="13">
        <v>201660</v>
      </c>
      <c r="F50" s="13">
        <v>0</v>
      </c>
      <c r="G50" s="13">
        <v>200000</v>
      </c>
      <c r="H50" s="106">
        <v>44278</v>
      </c>
      <c r="I50" s="106">
        <v>44333</v>
      </c>
      <c r="J50" s="106">
        <v>44415</v>
      </c>
      <c r="K50" s="106">
        <v>44525</v>
      </c>
      <c r="L50" s="106">
        <v>44620</v>
      </c>
      <c r="M50" s="106">
        <v>44652</v>
      </c>
      <c r="N50" s="106">
        <v>44948</v>
      </c>
      <c r="O50" s="106">
        <v>46022</v>
      </c>
      <c r="P50" s="106"/>
      <c r="Q50" s="106">
        <v>46067</v>
      </c>
    </row>
    <row r="51" spans="1:17" s="96" customFormat="1" ht="26" x14ac:dyDescent="0.35">
      <c r="A51" s="105" t="s">
        <v>1395</v>
      </c>
      <c r="B51" s="94" t="s">
        <v>1398</v>
      </c>
      <c r="C51" s="105" t="s">
        <v>1399</v>
      </c>
      <c r="D51" s="13">
        <f t="shared" si="0"/>
        <v>1000000</v>
      </c>
      <c r="E51" s="13">
        <v>663004.30000000005</v>
      </c>
      <c r="F51" s="13">
        <v>336995.69999999995</v>
      </c>
      <c r="G51" s="13">
        <v>14358.710000000079</v>
      </c>
      <c r="H51" s="106">
        <v>44278</v>
      </c>
      <c r="I51" s="106">
        <v>44613</v>
      </c>
      <c r="J51" s="106">
        <v>44631</v>
      </c>
      <c r="K51" s="106">
        <v>44635</v>
      </c>
      <c r="L51" s="106">
        <v>44659</v>
      </c>
      <c r="M51" s="106">
        <v>44743</v>
      </c>
      <c r="N51" s="106">
        <v>44808</v>
      </c>
      <c r="O51" s="106">
        <v>45657</v>
      </c>
      <c r="P51" s="106"/>
      <c r="Q51" s="106">
        <v>46022</v>
      </c>
    </row>
    <row r="52" spans="1:17" s="96" customFormat="1" ht="52" x14ac:dyDescent="0.35">
      <c r="A52" s="105" t="s">
        <v>1400</v>
      </c>
      <c r="B52" s="94" t="s">
        <v>1401</v>
      </c>
      <c r="C52" s="105" t="s">
        <v>1402</v>
      </c>
      <c r="D52" s="13">
        <f t="shared" si="0"/>
        <v>5100000</v>
      </c>
      <c r="E52" s="13">
        <v>1387813.33</v>
      </c>
      <c r="F52" s="13">
        <v>3712186.67</v>
      </c>
      <c r="G52" s="13">
        <v>365083.51000000013</v>
      </c>
      <c r="H52" s="106">
        <v>43768</v>
      </c>
      <c r="I52" s="106">
        <v>44348</v>
      </c>
      <c r="J52" s="106">
        <v>44438</v>
      </c>
      <c r="K52" s="106">
        <v>44408</v>
      </c>
      <c r="L52" s="106">
        <v>44528</v>
      </c>
      <c r="M52" s="106">
        <v>44593</v>
      </c>
      <c r="N52" s="106">
        <v>44653</v>
      </c>
      <c r="O52" s="106">
        <v>45716</v>
      </c>
      <c r="P52" s="106"/>
      <c r="Q52" s="106">
        <v>46067</v>
      </c>
    </row>
    <row r="53" spans="1:17" s="96" customFormat="1" ht="14.5" x14ac:dyDescent="0.35">
      <c r="A53" s="105" t="s">
        <v>1403</v>
      </c>
      <c r="B53" s="94" t="s">
        <v>1404</v>
      </c>
      <c r="C53" s="105" t="s">
        <v>1405</v>
      </c>
      <c r="D53" s="13">
        <f t="shared" si="0"/>
        <v>3000000</v>
      </c>
      <c r="E53" s="13">
        <v>3000000</v>
      </c>
      <c r="F53" s="13">
        <v>0</v>
      </c>
      <c r="G53" s="13">
        <v>188490.89000000013</v>
      </c>
      <c r="H53" s="106">
        <v>43888</v>
      </c>
      <c r="I53" s="106">
        <v>43808</v>
      </c>
      <c r="J53" s="106">
        <v>43808</v>
      </c>
      <c r="K53" s="106">
        <v>43808</v>
      </c>
      <c r="L53" s="106">
        <v>43808</v>
      </c>
      <c r="M53" s="106">
        <v>43958</v>
      </c>
      <c r="N53" s="106">
        <v>44458</v>
      </c>
      <c r="O53" s="106">
        <v>45657</v>
      </c>
      <c r="P53" s="106"/>
      <c r="Q53" s="106">
        <v>46022</v>
      </c>
    </row>
    <row r="54" spans="1:17" s="96" customFormat="1" ht="14.5" x14ac:dyDescent="0.35">
      <c r="A54" s="105" t="s">
        <v>1406</v>
      </c>
      <c r="B54" s="94" t="s">
        <v>1407</v>
      </c>
      <c r="C54" s="105" t="s">
        <v>1408</v>
      </c>
      <c r="D54" s="13">
        <f t="shared" si="0"/>
        <v>2500000</v>
      </c>
      <c r="E54" s="13">
        <v>1857249.96</v>
      </c>
      <c r="F54" s="13">
        <v>642750.04</v>
      </c>
      <c r="G54" s="13">
        <v>35031.34999999986</v>
      </c>
      <c r="H54" s="106">
        <v>44995</v>
      </c>
      <c r="I54" s="106">
        <v>44978</v>
      </c>
      <c r="J54" s="106">
        <v>44981</v>
      </c>
      <c r="K54" s="106">
        <v>45001</v>
      </c>
      <c r="L54" s="106">
        <v>45015</v>
      </c>
      <c r="M54" s="106">
        <v>45036</v>
      </c>
      <c r="N54" s="106">
        <v>45068</v>
      </c>
      <c r="O54" s="106">
        <v>45657</v>
      </c>
      <c r="P54" s="106"/>
      <c r="Q54" s="106">
        <v>46022</v>
      </c>
    </row>
    <row r="55" spans="1:17" s="96" customFormat="1" ht="39" x14ac:dyDescent="0.35">
      <c r="A55" s="105" t="s">
        <v>1409</v>
      </c>
      <c r="B55" s="94" t="s">
        <v>1410</v>
      </c>
      <c r="C55" s="105" t="s">
        <v>1411</v>
      </c>
      <c r="D55" s="13">
        <f t="shared" si="0"/>
        <v>2500000</v>
      </c>
      <c r="E55" s="13">
        <v>2392396.69</v>
      </c>
      <c r="F55" s="13">
        <v>107603.31000000006</v>
      </c>
      <c r="G55" s="13">
        <v>366637.79999999981</v>
      </c>
      <c r="H55" s="106">
        <v>43913</v>
      </c>
      <c r="I55" s="106">
        <v>44013</v>
      </c>
      <c r="J55" s="106">
        <v>45141</v>
      </c>
      <c r="K55" s="106">
        <v>44042</v>
      </c>
      <c r="L55" s="106">
        <v>45190</v>
      </c>
      <c r="M55" s="106">
        <v>44318</v>
      </c>
      <c r="N55" s="106">
        <v>45208</v>
      </c>
      <c r="O55" s="106">
        <v>45657</v>
      </c>
      <c r="P55" s="106"/>
      <c r="Q55" s="106">
        <v>46022</v>
      </c>
    </row>
    <row r="56" spans="1:17" s="96" customFormat="1" ht="14.5" x14ac:dyDescent="0.35">
      <c r="A56" s="105" t="s">
        <v>1412</v>
      </c>
      <c r="B56" s="94" t="s">
        <v>1413</v>
      </c>
      <c r="C56" s="105" t="s">
        <v>1414</v>
      </c>
      <c r="D56" s="13">
        <f t="shared" si="0"/>
        <v>4150000</v>
      </c>
      <c r="E56" s="13">
        <v>2737584.84</v>
      </c>
      <c r="F56" s="13">
        <v>1412415.1600000001</v>
      </c>
      <c r="G56" s="13">
        <v>263251.83999999985</v>
      </c>
      <c r="H56" s="106">
        <v>43353</v>
      </c>
      <c r="I56" s="106">
        <v>44743</v>
      </c>
      <c r="J56" s="106">
        <v>44761</v>
      </c>
      <c r="K56" s="106">
        <v>44803</v>
      </c>
      <c r="L56" s="106">
        <v>44827</v>
      </c>
      <c r="M56" s="106">
        <v>45005</v>
      </c>
      <c r="N56" s="106">
        <v>45070</v>
      </c>
      <c r="O56" s="106">
        <v>45657</v>
      </c>
      <c r="P56" s="106"/>
      <c r="Q56" s="106">
        <v>46022</v>
      </c>
    </row>
    <row r="57" spans="1:17" s="96" customFormat="1" ht="26" x14ac:dyDescent="0.35">
      <c r="A57" s="105" t="s">
        <v>1415</v>
      </c>
      <c r="B57" s="94" t="s">
        <v>1416</v>
      </c>
      <c r="C57" s="105" t="s">
        <v>1417</v>
      </c>
      <c r="D57" s="13">
        <f t="shared" si="0"/>
        <v>1200000</v>
      </c>
      <c r="E57" s="13">
        <v>668064.4</v>
      </c>
      <c r="F57" s="13">
        <v>531935.6</v>
      </c>
      <c r="G57" s="13">
        <v>8905.9100000000326</v>
      </c>
      <c r="H57" s="106">
        <v>43789</v>
      </c>
      <c r="I57" s="106">
        <v>43348</v>
      </c>
      <c r="J57" s="106">
        <v>43366</v>
      </c>
      <c r="K57" s="106">
        <v>43769</v>
      </c>
      <c r="L57" s="106">
        <v>43793</v>
      </c>
      <c r="M57" s="106">
        <v>43983</v>
      </c>
      <c r="N57" s="106">
        <v>44048</v>
      </c>
      <c r="O57" s="106">
        <v>45657</v>
      </c>
      <c r="P57" s="106"/>
      <c r="Q57" s="106">
        <v>46022</v>
      </c>
    </row>
    <row r="58" spans="1:17" s="96" customFormat="1" ht="26" x14ac:dyDescent="0.35">
      <c r="A58" s="105" t="s">
        <v>1403</v>
      </c>
      <c r="B58" s="94" t="s">
        <v>1418</v>
      </c>
      <c r="C58" s="105" t="s">
        <v>1419</v>
      </c>
      <c r="D58" s="13">
        <f t="shared" si="0"/>
        <v>384877.6</v>
      </c>
      <c r="E58" s="13">
        <v>363363.36</v>
      </c>
      <c r="F58" s="13">
        <v>21514.239999999991</v>
      </c>
      <c r="G58" s="13">
        <v>82536.409999999974</v>
      </c>
      <c r="H58" s="106">
        <v>43888</v>
      </c>
      <c r="I58" s="106">
        <v>43768</v>
      </c>
      <c r="J58" s="106">
        <v>43813</v>
      </c>
      <c r="K58" s="106">
        <v>43948</v>
      </c>
      <c r="L58" s="106">
        <v>44213</v>
      </c>
      <c r="M58" s="106">
        <v>44068</v>
      </c>
      <c r="N58" s="106">
        <v>44168</v>
      </c>
      <c r="O58" s="106">
        <v>45716</v>
      </c>
      <c r="P58" s="106"/>
      <c r="Q58" s="106">
        <v>46067</v>
      </c>
    </row>
    <row r="59" spans="1:17" s="96" customFormat="1" ht="26" x14ac:dyDescent="0.35">
      <c r="A59" s="105" t="s">
        <v>1395</v>
      </c>
      <c r="B59" s="94" t="s">
        <v>1420</v>
      </c>
      <c r="C59" s="105" t="s">
        <v>1421</v>
      </c>
      <c r="D59" s="13">
        <f t="shared" si="0"/>
        <v>1000000</v>
      </c>
      <c r="E59" s="13">
        <v>990070.96</v>
      </c>
      <c r="F59" s="13">
        <v>9929.0400000000373</v>
      </c>
      <c r="G59" s="13">
        <v>262558.74</v>
      </c>
      <c r="H59" s="106">
        <v>44278</v>
      </c>
      <c r="I59" s="106">
        <v>44613</v>
      </c>
      <c r="J59" s="106">
        <v>44673</v>
      </c>
      <c r="K59" s="106">
        <v>44635</v>
      </c>
      <c r="L59" s="106">
        <v>44725</v>
      </c>
      <c r="M59" s="106">
        <v>44743</v>
      </c>
      <c r="N59" s="106">
        <v>44893</v>
      </c>
      <c r="O59" s="106">
        <v>45716</v>
      </c>
      <c r="P59" s="106"/>
      <c r="Q59" s="106">
        <v>46067</v>
      </c>
    </row>
    <row r="60" spans="1:17" s="96" customFormat="1" ht="26" x14ac:dyDescent="0.35">
      <c r="A60" s="105" t="s">
        <v>1422</v>
      </c>
      <c r="B60" s="94" t="s">
        <v>1423</v>
      </c>
      <c r="C60" s="105" t="s">
        <v>1424</v>
      </c>
      <c r="D60" s="13">
        <f t="shared" si="0"/>
        <v>3007549.97</v>
      </c>
      <c r="E60" s="13">
        <v>1350871.03</v>
      </c>
      <c r="F60" s="13">
        <v>1656678.9400000002</v>
      </c>
      <c r="G60" s="13">
        <v>1215783.9270000001</v>
      </c>
      <c r="H60" s="106">
        <v>43790</v>
      </c>
      <c r="I60" s="106">
        <v>44893</v>
      </c>
      <c r="J60" s="106">
        <v>44918</v>
      </c>
      <c r="K60" s="106">
        <v>44983</v>
      </c>
      <c r="L60" s="106">
        <v>45023</v>
      </c>
      <c r="M60" s="106">
        <v>45043</v>
      </c>
      <c r="N60" s="106">
        <v>45071</v>
      </c>
      <c r="O60" s="106">
        <v>46022</v>
      </c>
      <c r="P60" s="106"/>
      <c r="Q60" s="106">
        <v>46067</v>
      </c>
    </row>
    <row r="61" spans="1:17" s="96" customFormat="1" ht="39" x14ac:dyDescent="0.35">
      <c r="A61" s="105" t="s">
        <v>1425</v>
      </c>
      <c r="B61" s="94" t="s">
        <v>1426</v>
      </c>
      <c r="C61" s="105" t="s">
        <v>1427</v>
      </c>
      <c r="D61" s="13">
        <f t="shared" si="0"/>
        <v>556000</v>
      </c>
      <c r="E61" s="13">
        <v>516563.29</v>
      </c>
      <c r="F61" s="13">
        <v>39436.710000000021</v>
      </c>
      <c r="G61" s="13">
        <v>11657.589999999967</v>
      </c>
      <c r="H61" s="106">
        <v>43678</v>
      </c>
      <c r="I61" s="106">
        <v>43588</v>
      </c>
      <c r="J61" s="106">
        <v>43708</v>
      </c>
      <c r="K61" s="106">
        <v>43768</v>
      </c>
      <c r="L61" s="106">
        <v>43918</v>
      </c>
      <c r="M61" s="106">
        <v>43858</v>
      </c>
      <c r="N61" s="106">
        <v>44518</v>
      </c>
      <c r="O61" s="106">
        <v>45657</v>
      </c>
      <c r="P61" s="106"/>
      <c r="Q61" s="106">
        <v>46022</v>
      </c>
    </row>
    <row r="62" spans="1:17" s="96" customFormat="1" ht="26" x14ac:dyDescent="0.35">
      <c r="A62" s="105" t="s">
        <v>1428</v>
      </c>
      <c r="B62" s="94" t="s">
        <v>1429</v>
      </c>
      <c r="C62" s="105" t="s">
        <v>1430</v>
      </c>
      <c r="D62" s="13">
        <f t="shared" si="0"/>
        <v>500000</v>
      </c>
      <c r="E62" s="13">
        <v>449386.83</v>
      </c>
      <c r="F62" s="13">
        <v>50613.169999999984</v>
      </c>
      <c r="G62" s="13">
        <v>5442.2700000000186</v>
      </c>
      <c r="H62" s="106">
        <v>44412</v>
      </c>
      <c r="I62" s="106">
        <v>44066</v>
      </c>
      <c r="J62" s="106">
        <v>44066</v>
      </c>
      <c r="K62" s="106">
        <v>44979</v>
      </c>
      <c r="L62" s="106">
        <v>44979</v>
      </c>
      <c r="M62" s="106">
        <v>45043</v>
      </c>
      <c r="N62" s="106">
        <v>45043</v>
      </c>
      <c r="O62" s="106">
        <v>45657</v>
      </c>
      <c r="P62" s="106"/>
      <c r="Q62" s="106">
        <v>46022</v>
      </c>
    </row>
    <row r="63" spans="1:17" s="96" customFormat="1" ht="26" x14ac:dyDescent="0.35">
      <c r="A63" s="105" t="s">
        <v>1409</v>
      </c>
      <c r="B63" s="94" t="s">
        <v>1431</v>
      </c>
      <c r="C63" s="105" t="s">
        <v>1432</v>
      </c>
      <c r="D63" s="13">
        <f t="shared" si="0"/>
        <v>1400000</v>
      </c>
      <c r="E63" s="13">
        <v>1264383.92</v>
      </c>
      <c r="F63" s="13">
        <v>135616.08000000007</v>
      </c>
      <c r="G63" s="13">
        <v>247035.09999999998</v>
      </c>
      <c r="H63" s="106">
        <v>43913</v>
      </c>
      <c r="I63" s="106">
        <v>44193</v>
      </c>
      <c r="J63" s="106">
        <v>44193</v>
      </c>
      <c r="K63" s="106">
        <v>44252</v>
      </c>
      <c r="L63" s="106">
        <v>44252</v>
      </c>
      <c r="M63" s="106">
        <v>45075</v>
      </c>
      <c r="N63" s="106">
        <v>45075</v>
      </c>
      <c r="O63" s="106">
        <v>45657</v>
      </c>
      <c r="P63" s="106"/>
      <c r="Q63" s="106">
        <v>46022</v>
      </c>
    </row>
    <row r="64" spans="1:17" s="96" customFormat="1" ht="26" x14ac:dyDescent="0.35">
      <c r="A64" s="105" t="s">
        <v>1433</v>
      </c>
      <c r="B64" s="94" t="s">
        <v>1434</v>
      </c>
      <c r="C64" s="105" t="s">
        <v>1435</v>
      </c>
      <c r="D64" s="13">
        <f t="shared" si="0"/>
        <v>700000</v>
      </c>
      <c r="E64" s="13">
        <v>581204.42999999993</v>
      </c>
      <c r="F64" s="13">
        <v>118795.57000000007</v>
      </c>
      <c r="G64" s="13">
        <v>154634.32999999996</v>
      </c>
      <c r="H64" s="106">
        <v>43789</v>
      </c>
      <c r="I64" s="106">
        <v>43669</v>
      </c>
      <c r="J64" s="106">
        <v>43714</v>
      </c>
      <c r="K64" s="106">
        <v>43849</v>
      </c>
      <c r="L64" s="106">
        <v>44114</v>
      </c>
      <c r="M64" s="106">
        <v>43969</v>
      </c>
      <c r="N64" s="106">
        <v>44069</v>
      </c>
      <c r="O64" s="106">
        <v>45716</v>
      </c>
      <c r="P64" s="106"/>
      <c r="Q64" s="106">
        <v>46067</v>
      </c>
    </row>
    <row r="65" spans="1:17" s="96" customFormat="1" ht="14.5" x14ac:dyDescent="0.35">
      <c r="A65" s="105" t="s">
        <v>1436</v>
      </c>
      <c r="B65" s="94" t="s">
        <v>1437</v>
      </c>
      <c r="C65" s="105" t="s">
        <v>1438</v>
      </c>
      <c r="D65" s="13">
        <f t="shared" si="0"/>
        <v>1813021.01</v>
      </c>
      <c r="E65" s="13">
        <v>1278996.8200000003</v>
      </c>
      <c r="F65" s="13">
        <v>534024.18999999971</v>
      </c>
      <c r="G65" s="13">
        <v>1151097.1380000003</v>
      </c>
      <c r="H65" s="106">
        <v>43678</v>
      </c>
      <c r="I65" s="106">
        <v>43435</v>
      </c>
      <c r="J65" s="106">
        <v>43460</v>
      </c>
      <c r="K65" s="106">
        <v>43525</v>
      </c>
      <c r="L65" s="106">
        <v>43565</v>
      </c>
      <c r="M65" s="106">
        <v>43585</v>
      </c>
      <c r="N65" s="106">
        <v>43613</v>
      </c>
      <c r="O65" s="106">
        <v>46022</v>
      </c>
      <c r="P65" s="106"/>
      <c r="Q65" s="106">
        <v>46067</v>
      </c>
    </row>
    <row r="66" spans="1:17" s="96" customFormat="1" ht="26" x14ac:dyDescent="0.35">
      <c r="A66" s="105" t="s">
        <v>1436</v>
      </c>
      <c r="B66" s="94" t="s">
        <v>1439</v>
      </c>
      <c r="C66" s="105" t="s">
        <v>1440</v>
      </c>
      <c r="D66" s="13">
        <f t="shared" si="0"/>
        <v>2162433.34</v>
      </c>
      <c r="E66" s="13">
        <v>2162433.34</v>
      </c>
      <c r="F66" s="13">
        <v>0</v>
      </c>
      <c r="G66" s="13">
        <v>175828.5399999998</v>
      </c>
      <c r="H66" s="106" t="s">
        <v>2696</v>
      </c>
      <c r="I66" s="106">
        <v>44180</v>
      </c>
      <c r="J66" s="106">
        <v>44180</v>
      </c>
      <c r="K66" s="106">
        <v>44364</v>
      </c>
      <c r="L66" s="106">
        <v>44364</v>
      </c>
      <c r="M66" s="106">
        <v>44892</v>
      </c>
      <c r="N66" s="106">
        <v>44895</v>
      </c>
      <c r="O66" s="106">
        <v>45657</v>
      </c>
      <c r="P66" s="106"/>
      <c r="Q66" s="106">
        <v>46022</v>
      </c>
    </row>
    <row r="67" spans="1:17" s="96" customFormat="1" ht="39" x14ac:dyDescent="0.35">
      <c r="A67" s="105" t="s">
        <v>1441</v>
      </c>
      <c r="B67" s="94" t="s">
        <v>1442</v>
      </c>
      <c r="C67" s="105" t="s">
        <v>1443</v>
      </c>
      <c r="D67" s="13">
        <f t="shared" si="0"/>
        <v>1000000</v>
      </c>
      <c r="E67" s="13">
        <v>874625.78</v>
      </c>
      <c r="F67" s="13">
        <v>125374.21999999997</v>
      </c>
      <c r="G67" s="13">
        <v>215644.27000000002</v>
      </c>
      <c r="H67" s="106" t="s">
        <v>2697</v>
      </c>
      <c r="I67" s="106">
        <v>44652</v>
      </c>
      <c r="J67" s="106">
        <v>44652</v>
      </c>
      <c r="K67" s="106">
        <v>44802</v>
      </c>
      <c r="L67" s="106">
        <v>44802</v>
      </c>
      <c r="M67" s="106">
        <v>44911</v>
      </c>
      <c r="N67" s="106">
        <v>44963</v>
      </c>
      <c r="O67" s="106">
        <v>45716</v>
      </c>
      <c r="P67" s="106"/>
      <c r="Q67" s="106">
        <v>46067</v>
      </c>
    </row>
    <row r="68" spans="1:17" s="96" customFormat="1" ht="26" x14ac:dyDescent="0.35">
      <c r="A68" s="105" t="s">
        <v>1403</v>
      </c>
      <c r="B68" s="94" t="s">
        <v>1444</v>
      </c>
      <c r="C68" s="105" t="s">
        <v>1445</v>
      </c>
      <c r="D68" s="13">
        <f t="shared" si="0"/>
        <v>1144220</v>
      </c>
      <c r="E68" s="13">
        <v>1085402.1200000001</v>
      </c>
      <c r="F68" s="13">
        <v>58817.879999999888</v>
      </c>
      <c r="G68" s="13">
        <v>313641.16000000015</v>
      </c>
      <c r="H68" s="106" t="s">
        <v>2698</v>
      </c>
      <c r="I68" s="106">
        <v>44107</v>
      </c>
      <c r="J68" s="106">
        <v>44147</v>
      </c>
      <c r="K68" s="106">
        <v>44197</v>
      </c>
      <c r="L68" s="106">
        <v>44267</v>
      </c>
      <c r="M68" s="106">
        <v>44470</v>
      </c>
      <c r="N68" s="106">
        <v>44920</v>
      </c>
      <c r="O68" s="106">
        <v>45716</v>
      </c>
      <c r="P68" s="106"/>
      <c r="Q68" s="106">
        <v>46067</v>
      </c>
    </row>
    <row r="69" spans="1:17" s="96" customFormat="1" ht="26" x14ac:dyDescent="0.35">
      <c r="A69" s="105" t="s">
        <v>1403</v>
      </c>
      <c r="B69" s="94" t="s">
        <v>1446</v>
      </c>
      <c r="C69" s="105" t="s">
        <v>1447</v>
      </c>
      <c r="D69" s="13">
        <f t="shared" si="0"/>
        <v>2064480</v>
      </c>
      <c r="E69" s="13">
        <v>1834992.45</v>
      </c>
      <c r="F69" s="13">
        <v>229487.55000000005</v>
      </c>
      <c r="G69" s="13">
        <v>595070.43999999994</v>
      </c>
      <c r="H69" s="106" t="s">
        <v>2698</v>
      </c>
      <c r="I69" s="106">
        <v>43672</v>
      </c>
      <c r="J69" s="106">
        <v>43732</v>
      </c>
      <c r="K69" s="106">
        <v>43782</v>
      </c>
      <c r="L69" s="106">
        <v>43852</v>
      </c>
      <c r="M69" s="106">
        <v>44440</v>
      </c>
      <c r="N69" s="106">
        <v>44790</v>
      </c>
      <c r="O69" s="106">
        <v>45716</v>
      </c>
      <c r="P69" s="106"/>
      <c r="Q69" s="106">
        <v>46067</v>
      </c>
    </row>
    <row r="70" spans="1:17" s="96" customFormat="1" ht="14.5" x14ac:dyDescent="0.35">
      <c r="A70" s="105" t="s">
        <v>1403</v>
      </c>
      <c r="B70" s="94" t="s">
        <v>1448</v>
      </c>
      <c r="C70" s="105" t="s">
        <v>1449</v>
      </c>
      <c r="D70" s="13">
        <f t="shared" ref="D70:D133" si="1">E70+F70</f>
        <v>2439826</v>
      </c>
      <c r="E70" s="13">
        <v>2134250.9900000002</v>
      </c>
      <c r="F70" s="13">
        <v>305575.00999999978</v>
      </c>
      <c r="G70" s="13">
        <v>1621364.7900000003</v>
      </c>
      <c r="H70" s="106" t="s">
        <v>2698</v>
      </c>
      <c r="I70" s="106">
        <v>44348</v>
      </c>
      <c r="J70" s="106">
        <v>44373</v>
      </c>
      <c r="K70" s="106">
        <v>44438</v>
      </c>
      <c r="L70" s="106">
        <v>44478</v>
      </c>
      <c r="M70" s="106">
        <v>44498</v>
      </c>
      <c r="N70" s="106">
        <v>44526</v>
      </c>
      <c r="O70" s="106">
        <v>46022</v>
      </c>
      <c r="P70" s="106"/>
      <c r="Q70" s="106">
        <v>46067</v>
      </c>
    </row>
    <row r="71" spans="1:17" s="96" customFormat="1" ht="14.5" x14ac:dyDescent="0.35">
      <c r="A71" s="105" t="s">
        <v>1403</v>
      </c>
      <c r="B71" s="94" t="s">
        <v>1450</v>
      </c>
      <c r="C71" s="105" t="s">
        <v>1451</v>
      </c>
      <c r="D71" s="13">
        <f t="shared" si="1"/>
        <v>280239.86</v>
      </c>
      <c r="E71" s="13">
        <v>267288.20999999996</v>
      </c>
      <c r="F71" s="13">
        <v>12951.650000000023</v>
      </c>
      <c r="G71" s="13">
        <v>20656.309999999969</v>
      </c>
      <c r="H71" s="106" t="s">
        <v>2698</v>
      </c>
      <c r="I71" s="106">
        <v>43798</v>
      </c>
      <c r="J71" s="106">
        <v>43918</v>
      </c>
      <c r="K71" s="106">
        <v>43978</v>
      </c>
      <c r="L71" s="106">
        <v>44128</v>
      </c>
      <c r="M71" s="106">
        <v>44068</v>
      </c>
      <c r="N71" s="106">
        <v>44728</v>
      </c>
      <c r="O71" s="106">
        <v>45657</v>
      </c>
      <c r="P71" s="106"/>
      <c r="Q71" s="106">
        <v>46022</v>
      </c>
    </row>
    <row r="72" spans="1:17" s="96" customFormat="1" ht="26" x14ac:dyDescent="0.35">
      <c r="A72" s="105" t="s">
        <v>1395</v>
      </c>
      <c r="B72" s="94" t="s">
        <v>1452</v>
      </c>
      <c r="C72" s="105" t="s">
        <v>1453</v>
      </c>
      <c r="D72" s="13">
        <f t="shared" si="1"/>
        <v>1000000</v>
      </c>
      <c r="E72" s="13">
        <v>693102.52</v>
      </c>
      <c r="F72" s="13">
        <v>306897.48</v>
      </c>
      <c r="G72" s="13">
        <v>16000</v>
      </c>
      <c r="H72" s="106" t="s">
        <v>2699</v>
      </c>
      <c r="I72" s="106">
        <v>44613</v>
      </c>
      <c r="J72" s="106">
        <v>44631</v>
      </c>
      <c r="K72" s="106">
        <v>44635</v>
      </c>
      <c r="L72" s="106">
        <v>44659</v>
      </c>
      <c r="M72" s="106">
        <v>44743</v>
      </c>
      <c r="N72" s="106">
        <v>44808</v>
      </c>
      <c r="O72" s="106">
        <v>45657</v>
      </c>
      <c r="P72" s="106"/>
      <c r="Q72" s="106">
        <v>46022</v>
      </c>
    </row>
    <row r="73" spans="1:17" s="96" customFormat="1" ht="26" x14ac:dyDescent="0.35">
      <c r="A73" s="105" t="s">
        <v>1425</v>
      </c>
      <c r="B73" s="94" t="s">
        <v>1454</v>
      </c>
      <c r="C73" s="105" t="s">
        <v>1455</v>
      </c>
      <c r="D73" s="13">
        <f t="shared" si="1"/>
        <v>2215706.7000000002</v>
      </c>
      <c r="E73" s="13">
        <v>2093429.44</v>
      </c>
      <c r="F73" s="13">
        <v>122277.26000000024</v>
      </c>
      <c r="G73" s="13">
        <v>25000</v>
      </c>
      <c r="H73" s="106" t="s">
        <v>2700</v>
      </c>
      <c r="I73" s="106">
        <v>44403</v>
      </c>
      <c r="J73" s="106">
        <v>44421</v>
      </c>
      <c r="K73" s="106">
        <v>44426</v>
      </c>
      <c r="L73" s="106">
        <v>44450</v>
      </c>
      <c r="M73" s="106">
        <v>44707</v>
      </c>
      <c r="N73" s="106">
        <v>44772</v>
      </c>
      <c r="O73" s="106">
        <v>45657</v>
      </c>
      <c r="P73" s="106"/>
      <c r="Q73" s="106">
        <v>46022</v>
      </c>
    </row>
    <row r="74" spans="1:17" s="96" customFormat="1" ht="26" x14ac:dyDescent="0.35">
      <c r="A74" s="105" t="s">
        <v>1428</v>
      </c>
      <c r="B74" s="94" t="s">
        <v>1456</v>
      </c>
      <c r="C74" s="105" t="s">
        <v>1457</v>
      </c>
      <c r="D74" s="13">
        <f t="shared" si="1"/>
        <v>2500000</v>
      </c>
      <c r="E74" s="13">
        <v>2499353.29</v>
      </c>
      <c r="F74" s="13">
        <v>646.70999999996275</v>
      </c>
      <c r="G74" s="13">
        <v>128918.35999999987</v>
      </c>
      <c r="H74" s="106" t="s">
        <v>2701</v>
      </c>
      <c r="I74" s="106">
        <v>44873</v>
      </c>
      <c r="J74" s="106">
        <v>44873</v>
      </c>
      <c r="K74" s="106">
        <v>45016</v>
      </c>
      <c r="L74" s="106">
        <v>45016</v>
      </c>
      <c r="M74" s="106">
        <v>45071</v>
      </c>
      <c r="N74" s="106">
        <v>45071</v>
      </c>
      <c r="O74" s="106">
        <v>45657</v>
      </c>
      <c r="P74" s="106"/>
      <c r="Q74" s="106">
        <v>46022</v>
      </c>
    </row>
    <row r="75" spans="1:17" s="96" customFormat="1" ht="26" x14ac:dyDescent="0.35">
      <c r="A75" s="105" t="s">
        <v>1436</v>
      </c>
      <c r="B75" s="94" t="s">
        <v>1458</v>
      </c>
      <c r="C75" s="105" t="s">
        <v>1459</v>
      </c>
      <c r="D75" s="13">
        <f t="shared" si="1"/>
        <v>1297699.29</v>
      </c>
      <c r="E75" s="13">
        <v>797699.29</v>
      </c>
      <c r="F75" s="13">
        <v>500000</v>
      </c>
      <c r="G75" s="13">
        <v>499297.98</v>
      </c>
      <c r="H75" s="106" t="s">
        <v>2702</v>
      </c>
      <c r="I75" s="106">
        <v>44621</v>
      </c>
      <c r="J75" s="106">
        <v>44646</v>
      </c>
      <c r="K75" s="106">
        <v>44711</v>
      </c>
      <c r="L75" s="106">
        <v>44751</v>
      </c>
      <c r="M75" s="106">
        <v>44771</v>
      </c>
      <c r="N75" s="106">
        <v>44799</v>
      </c>
      <c r="O75" s="106">
        <v>46022</v>
      </c>
      <c r="P75" s="106"/>
      <c r="Q75" s="106">
        <v>46067</v>
      </c>
    </row>
    <row r="76" spans="1:17" s="96" customFormat="1" ht="26" x14ac:dyDescent="0.35">
      <c r="A76" s="105" t="s">
        <v>1400</v>
      </c>
      <c r="B76" s="94" t="s">
        <v>1460</v>
      </c>
      <c r="C76" s="105" t="s">
        <v>1461</v>
      </c>
      <c r="D76" s="13">
        <f t="shared" si="1"/>
        <v>2700000</v>
      </c>
      <c r="E76" s="13">
        <v>2549867.02</v>
      </c>
      <c r="F76" s="13">
        <v>150132.97999999998</v>
      </c>
      <c r="G76" s="13">
        <v>90904.149999999907</v>
      </c>
      <c r="H76" s="106" t="s">
        <v>2703</v>
      </c>
      <c r="I76" s="106">
        <v>45043</v>
      </c>
      <c r="J76" s="106">
        <v>45073</v>
      </c>
      <c r="K76" s="106">
        <v>45063</v>
      </c>
      <c r="L76" s="106">
        <v>45163</v>
      </c>
      <c r="M76" s="106">
        <v>45205</v>
      </c>
      <c r="N76" s="106">
        <v>45205</v>
      </c>
      <c r="O76" s="106">
        <v>45657</v>
      </c>
      <c r="P76" s="106"/>
      <c r="Q76" s="106">
        <v>46022</v>
      </c>
    </row>
    <row r="77" spans="1:17" s="96" customFormat="1" ht="14.5" x14ac:dyDescent="0.35">
      <c r="A77" s="105" t="s">
        <v>1415</v>
      </c>
      <c r="B77" s="94" t="s">
        <v>1462</v>
      </c>
      <c r="C77" s="105" t="s">
        <v>1463</v>
      </c>
      <c r="D77" s="13">
        <f t="shared" si="1"/>
        <v>1400000</v>
      </c>
      <c r="E77" s="13">
        <v>1113367.82</v>
      </c>
      <c r="F77" s="13">
        <v>286632.17999999993</v>
      </c>
      <c r="G77" s="13">
        <v>182752.91000000003</v>
      </c>
      <c r="H77" s="106" t="s">
        <v>2704</v>
      </c>
      <c r="I77" s="106">
        <v>45004</v>
      </c>
      <c r="J77" s="106">
        <v>45034</v>
      </c>
      <c r="K77" s="106">
        <v>45104</v>
      </c>
      <c r="L77" s="106">
        <v>45104</v>
      </c>
      <c r="M77" s="106">
        <v>45173</v>
      </c>
      <c r="N77" s="106">
        <v>45173</v>
      </c>
      <c r="O77" s="106">
        <v>45657</v>
      </c>
      <c r="P77" s="106"/>
      <c r="Q77" s="106">
        <v>46022</v>
      </c>
    </row>
    <row r="78" spans="1:17" s="96" customFormat="1" ht="26" x14ac:dyDescent="0.35">
      <c r="A78" s="105" t="s">
        <v>1415</v>
      </c>
      <c r="B78" s="94" t="s">
        <v>1464</v>
      </c>
      <c r="C78" s="105" t="s">
        <v>1465</v>
      </c>
      <c r="D78" s="13">
        <f t="shared" si="1"/>
        <v>1677069.8</v>
      </c>
      <c r="E78" s="13">
        <v>1477582.11</v>
      </c>
      <c r="F78" s="13">
        <v>199487.68999999994</v>
      </c>
      <c r="G78" s="13">
        <v>37322.130000000121</v>
      </c>
      <c r="H78" s="106" t="s">
        <v>2705</v>
      </c>
      <c r="I78" s="106">
        <v>44414</v>
      </c>
      <c r="J78" s="106">
        <v>44432</v>
      </c>
      <c r="K78" s="106">
        <v>44686</v>
      </c>
      <c r="L78" s="106">
        <v>44710</v>
      </c>
      <c r="M78" s="106">
        <v>44902</v>
      </c>
      <c r="N78" s="106">
        <v>44967</v>
      </c>
      <c r="O78" s="106">
        <v>45657</v>
      </c>
      <c r="P78" s="106"/>
      <c r="Q78" s="106">
        <v>46022</v>
      </c>
    </row>
    <row r="79" spans="1:17" s="96" customFormat="1" ht="14.5" x14ac:dyDescent="0.35">
      <c r="A79" s="105" t="s">
        <v>1403</v>
      </c>
      <c r="B79" s="94" t="s">
        <v>1466</v>
      </c>
      <c r="C79" s="105" t="s">
        <v>1467</v>
      </c>
      <c r="D79" s="13">
        <f t="shared" si="1"/>
        <v>1235155.1599999999</v>
      </c>
      <c r="E79" s="13">
        <v>1197021.0899999999</v>
      </c>
      <c r="F79" s="13">
        <v>38134.070000000065</v>
      </c>
      <c r="G79" s="13">
        <v>145510.2899999998</v>
      </c>
      <c r="H79" s="106" t="s">
        <v>2706</v>
      </c>
      <c r="I79" s="106">
        <v>44103</v>
      </c>
      <c r="J79" s="106">
        <v>44121</v>
      </c>
      <c r="K79" s="106">
        <v>44421</v>
      </c>
      <c r="L79" s="106">
        <v>44445</v>
      </c>
      <c r="M79" s="106">
        <v>44587</v>
      </c>
      <c r="N79" s="106">
        <v>44652</v>
      </c>
      <c r="O79" s="106">
        <v>45657</v>
      </c>
      <c r="P79" s="106"/>
      <c r="Q79" s="106">
        <v>46022</v>
      </c>
    </row>
    <row r="80" spans="1:17" s="96" customFormat="1" ht="26" x14ac:dyDescent="0.35">
      <c r="A80" s="105" t="s">
        <v>1403</v>
      </c>
      <c r="B80" s="94" t="s">
        <v>1468</v>
      </c>
      <c r="C80" s="105" t="s">
        <v>1469</v>
      </c>
      <c r="D80" s="13">
        <f t="shared" si="1"/>
        <v>523608.11</v>
      </c>
      <c r="E80" s="13">
        <v>487676.35</v>
      </c>
      <c r="F80" s="13">
        <v>35931.760000000009</v>
      </c>
      <c r="G80" s="13">
        <v>8506.9199999999837</v>
      </c>
      <c r="H80" s="106" t="s">
        <v>2698</v>
      </c>
      <c r="I80" s="106">
        <v>43205</v>
      </c>
      <c r="J80" s="106">
        <v>43223</v>
      </c>
      <c r="K80" s="106">
        <v>43224</v>
      </c>
      <c r="L80" s="106">
        <v>43248</v>
      </c>
      <c r="M80" s="106">
        <v>43985</v>
      </c>
      <c r="N80" s="106">
        <v>44050</v>
      </c>
      <c r="O80" s="106">
        <v>45657</v>
      </c>
      <c r="P80" s="106"/>
      <c r="Q80" s="106">
        <v>46022</v>
      </c>
    </row>
    <row r="81" spans="1:17" s="96" customFormat="1" ht="26" x14ac:dyDescent="0.35">
      <c r="A81" s="105" t="s">
        <v>1403</v>
      </c>
      <c r="B81" s="94" t="s">
        <v>1470</v>
      </c>
      <c r="C81" s="105" t="s">
        <v>1471</v>
      </c>
      <c r="D81" s="13">
        <f t="shared" si="1"/>
        <v>1100000</v>
      </c>
      <c r="E81" s="13">
        <v>1050648.96</v>
      </c>
      <c r="F81" s="13">
        <v>49351.040000000037</v>
      </c>
      <c r="G81" s="13">
        <v>78773.349999999977</v>
      </c>
      <c r="H81" s="106" t="s">
        <v>2698</v>
      </c>
      <c r="I81" s="106">
        <v>43160</v>
      </c>
      <c r="J81" s="106">
        <v>43178</v>
      </c>
      <c r="K81" s="106">
        <v>43285</v>
      </c>
      <c r="L81" s="106">
        <v>43309</v>
      </c>
      <c r="M81" s="106">
        <v>43985</v>
      </c>
      <c r="N81" s="106">
        <v>44050</v>
      </c>
      <c r="O81" s="106">
        <v>45657</v>
      </c>
      <c r="P81" s="106"/>
      <c r="Q81" s="106">
        <v>46022</v>
      </c>
    </row>
    <row r="82" spans="1:17" s="96" customFormat="1" ht="26" x14ac:dyDescent="0.35">
      <c r="A82" s="105" t="s">
        <v>1395</v>
      </c>
      <c r="B82" s="94" t="s">
        <v>1472</v>
      </c>
      <c r="C82" s="105" t="s">
        <v>1473</v>
      </c>
      <c r="D82" s="13">
        <f t="shared" si="1"/>
        <v>1550000</v>
      </c>
      <c r="E82" s="13">
        <v>1394644.98</v>
      </c>
      <c r="F82" s="13">
        <v>155355.02000000002</v>
      </c>
      <c r="G82" s="13">
        <v>46665.310000000056</v>
      </c>
      <c r="H82" s="106" t="s">
        <v>2699</v>
      </c>
      <c r="I82" s="106">
        <v>44613</v>
      </c>
      <c r="J82" s="106">
        <v>44692</v>
      </c>
      <c r="K82" s="106">
        <v>44635</v>
      </c>
      <c r="L82" s="106">
        <v>44763</v>
      </c>
      <c r="M82" s="106">
        <v>44743</v>
      </c>
      <c r="N82" s="106">
        <v>44808</v>
      </c>
      <c r="O82" s="106">
        <v>45657</v>
      </c>
      <c r="P82" s="106"/>
      <c r="Q82" s="106">
        <v>46022</v>
      </c>
    </row>
    <row r="83" spans="1:17" s="96" customFormat="1" ht="14.5" x14ac:dyDescent="0.35">
      <c r="A83" s="105" t="s">
        <v>1425</v>
      </c>
      <c r="B83" s="94" t="s">
        <v>1474</v>
      </c>
      <c r="C83" s="105" t="s">
        <v>1475</v>
      </c>
      <c r="D83" s="13">
        <f t="shared" si="1"/>
        <v>3407039.62</v>
      </c>
      <c r="E83" s="13">
        <v>500000</v>
      </c>
      <c r="F83" s="13">
        <v>2907039.62</v>
      </c>
      <c r="G83" s="13">
        <v>450000</v>
      </c>
      <c r="H83" s="106" t="s">
        <v>2700</v>
      </c>
      <c r="I83" s="106">
        <v>43434</v>
      </c>
      <c r="J83" s="106">
        <v>43557</v>
      </c>
      <c r="K83" s="106">
        <v>43556</v>
      </c>
      <c r="L83" s="106">
        <v>43581</v>
      </c>
      <c r="M83" s="106">
        <v>43672</v>
      </c>
      <c r="N83" s="106">
        <v>43708</v>
      </c>
      <c r="O83" s="106">
        <v>45657</v>
      </c>
      <c r="P83" s="106"/>
      <c r="Q83" s="106">
        <v>46022</v>
      </c>
    </row>
    <row r="84" spans="1:17" s="96" customFormat="1" ht="26" x14ac:dyDescent="0.35">
      <c r="A84" s="105" t="s">
        <v>1406</v>
      </c>
      <c r="B84" s="94" t="s">
        <v>1476</v>
      </c>
      <c r="C84" s="105" t="s">
        <v>1477</v>
      </c>
      <c r="D84" s="13">
        <f t="shared" si="1"/>
        <v>541552.92000000004</v>
      </c>
      <c r="E84" s="13">
        <v>541552.92000000004</v>
      </c>
      <c r="F84" s="13">
        <v>0</v>
      </c>
      <c r="G84" s="13">
        <v>8043.1800000000512</v>
      </c>
      <c r="H84" s="106" t="s">
        <v>2707</v>
      </c>
      <c r="I84" s="106">
        <v>44977</v>
      </c>
      <c r="J84" s="106">
        <v>45021</v>
      </c>
      <c r="K84" s="106">
        <v>45005</v>
      </c>
      <c r="L84" s="106">
        <v>45035</v>
      </c>
      <c r="M84" s="106">
        <v>45076</v>
      </c>
      <c r="N84" s="106">
        <v>45077</v>
      </c>
      <c r="O84" s="106">
        <v>45657</v>
      </c>
      <c r="P84" s="106"/>
      <c r="Q84" s="106">
        <v>46022</v>
      </c>
    </row>
    <row r="85" spans="1:17" s="96" customFormat="1" ht="14.5" x14ac:dyDescent="0.35">
      <c r="A85" s="105" t="s">
        <v>1409</v>
      </c>
      <c r="B85" s="94" t="s">
        <v>1478</v>
      </c>
      <c r="C85" s="105" t="s">
        <v>1479</v>
      </c>
      <c r="D85" s="13">
        <f t="shared" si="1"/>
        <v>100000</v>
      </c>
      <c r="E85" s="13">
        <v>97064.46</v>
      </c>
      <c r="F85" s="13">
        <v>2935.5399999999936</v>
      </c>
      <c r="G85" s="13">
        <v>6135.1500000000087</v>
      </c>
      <c r="H85" s="106">
        <v>43913</v>
      </c>
      <c r="I85" s="106">
        <v>43823</v>
      </c>
      <c r="J85" s="106">
        <v>43943</v>
      </c>
      <c r="K85" s="106">
        <v>44003</v>
      </c>
      <c r="L85" s="106">
        <v>44153</v>
      </c>
      <c r="M85" s="106">
        <v>44213</v>
      </c>
      <c r="N85" s="106">
        <v>44413</v>
      </c>
      <c r="O85" s="106">
        <v>45657</v>
      </c>
      <c r="P85" s="106"/>
      <c r="Q85" s="106">
        <v>46022</v>
      </c>
    </row>
    <row r="86" spans="1:17" s="96" customFormat="1" ht="26" x14ac:dyDescent="0.35">
      <c r="A86" s="105" t="s">
        <v>1480</v>
      </c>
      <c r="B86" s="94" t="s">
        <v>1481</v>
      </c>
      <c r="C86" s="105" t="s">
        <v>1482</v>
      </c>
      <c r="D86" s="13">
        <f t="shared" si="1"/>
        <v>3093369.02</v>
      </c>
      <c r="E86" s="13">
        <v>1081960.92</v>
      </c>
      <c r="F86" s="13">
        <v>2011408.1</v>
      </c>
      <c r="G86" s="13">
        <v>126704.8899999999</v>
      </c>
      <c r="H86" s="106">
        <v>43678</v>
      </c>
      <c r="I86" s="106">
        <v>43831</v>
      </c>
      <c r="J86" s="106">
        <v>44412</v>
      </c>
      <c r="K86" s="106">
        <v>43890</v>
      </c>
      <c r="L86" s="106">
        <v>44533</v>
      </c>
      <c r="M86" s="106">
        <v>44667</v>
      </c>
      <c r="N86" s="106">
        <v>44977</v>
      </c>
      <c r="O86" s="106">
        <v>45657</v>
      </c>
      <c r="P86" s="106"/>
      <c r="Q86" s="106">
        <v>46022</v>
      </c>
    </row>
    <row r="87" spans="1:17" s="96" customFormat="1" ht="26" x14ac:dyDescent="0.35">
      <c r="A87" s="105" t="s">
        <v>1415</v>
      </c>
      <c r="B87" s="94" t="s">
        <v>1483</v>
      </c>
      <c r="C87" s="105" t="s">
        <v>1484</v>
      </c>
      <c r="D87" s="13">
        <f t="shared" si="1"/>
        <v>1087355.02</v>
      </c>
      <c r="E87" s="13">
        <v>924325.81</v>
      </c>
      <c r="F87" s="13">
        <v>163029.20999999996</v>
      </c>
      <c r="G87" s="13">
        <v>25034.680000000051</v>
      </c>
      <c r="H87" s="106">
        <v>43789</v>
      </c>
      <c r="I87" s="106">
        <v>44061</v>
      </c>
      <c r="J87" s="106">
        <v>44079</v>
      </c>
      <c r="K87" s="106">
        <v>44596</v>
      </c>
      <c r="L87" s="106">
        <v>44620</v>
      </c>
      <c r="M87" s="106">
        <v>44908</v>
      </c>
      <c r="N87" s="106">
        <v>44973</v>
      </c>
      <c r="O87" s="106">
        <v>45657</v>
      </c>
      <c r="P87" s="106"/>
      <c r="Q87" s="106">
        <v>46022</v>
      </c>
    </row>
    <row r="88" spans="1:17" s="96" customFormat="1" ht="14.5" x14ac:dyDescent="0.35">
      <c r="A88" s="105" t="s">
        <v>1403</v>
      </c>
      <c r="B88" s="94" t="s">
        <v>1485</v>
      </c>
      <c r="C88" s="105" t="s">
        <v>1486</v>
      </c>
      <c r="D88" s="13">
        <f t="shared" si="1"/>
        <v>500000</v>
      </c>
      <c r="E88" s="13">
        <v>465623.33</v>
      </c>
      <c r="F88" s="13">
        <v>34376.669999999984</v>
      </c>
      <c r="G88" s="13">
        <v>110969.29000000004</v>
      </c>
      <c r="H88" s="106">
        <v>43888</v>
      </c>
      <c r="I88" s="106">
        <v>43768</v>
      </c>
      <c r="J88" s="106">
        <v>43813</v>
      </c>
      <c r="K88" s="106">
        <v>43948</v>
      </c>
      <c r="L88" s="106">
        <v>44213</v>
      </c>
      <c r="M88" s="106">
        <v>44068</v>
      </c>
      <c r="N88" s="106">
        <v>44168</v>
      </c>
      <c r="O88" s="106">
        <v>45716</v>
      </c>
      <c r="P88" s="106"/>
      <c r="Q88" s="106">
        <v>46067</v>
      </c>
    </row>
    <row r="89" spans="1:17" s="96" customFormat="1" ht="26" x14ac:dyDescent="0.35">
      <c r="A89" s="105" t="s">
        <v>1395</v>
      </c>
      <c r="B89" s="94" t="s">
        <v>1487</v>
      </c>
      <c r="C89" s="105" t="s">
        <v>1488</v>
      </c>
      <c r="D89" s="13">
        <f t="shared" si="1"/>
        <v>2000000</v>
      </c>
      <c r="E89" s="13">
        <v>1618832.78</v>
      </c>
      <c r="F89" s="13">
        <v>381167.22</v>
      </c>
      <c r="G89" s="13">
        <v>48036.010000000009</v>
      </c>
      <c r="H89" s="106">
        <v>44278</v>
      </c>
      <c r="I89" s="106">
        <v>44613</v>
      </c>
      <c r="J89" s="106">
        <v>44729</v>
      </c>
      <c r="K89" s="106">
        <v>44635</v>
      </c>
      <c r="L89" s="106">
        <v>44785</v>
      </c>
      <c r="M89" s="106">
        <v>44743</v>
      </c>
      <c r="N89" s="106">
        <v>44808</v>
      </c>
      <c r="O89" s="106">
        <v>45657</v>
      </c>
      <c r="P89" s="106"/>
      <c r="Q89" s="106">
        <v>46022</v>
      </c>
    </row>
    <row r="90" spans="1:17" s="96" customFormat="1" ht="14.5" x14ac:dyDescent="0.35">
      <c r="A90" s="105" t="s">
        <v>1425</v>
      </c>
      <c r="B90" s="94" t="s">
        <v>1474</v>
      </c>
      <c r="C90" s="105" t="s">
        <v>1475</v>
      </c>
      <c r="D90" s="13">
        <f t="shared" si="1"/>
        <v>3407039.62</v>
      </c>
      <c r="E90" s="13">
        <v>2636944.2200000002</v>
      </c>
      <c r="F90" s="13">
        <v>770095.39999999991</v>
      </c>
      <c r="G90" s="13">
        <v>500000</v>
      </c>
      <c r="H90" s="106" t="s">
        <v>2700</v>
      </c>
      <c r="I90" s="106">
        <v>43434</v>
      </c>
      <c r="J90" s="106">
        <v>43557</v>
      </c>
      <c r="K90" s="106">
        <v>43556</v>
      </c>
      <c r="L90" s="106">
        <v>43581</v>
      </c>
      <c r="M90" s="106">
        <v>43672</v>
      </c>
      <c r="N90" s="106">
        <v>43708</v>
      </c>
      <c r="O90" s="106">
        <v>45657</v>
      </c>
      <c r="P90" s="106"/>
      <c r="Q90" s="106">
        <v>46022</v>
      </c>
    </row>
    <row r="91" spans="1:17" s="96" customFormat="1" ht="14.5" x14ac:dyDescent="0.35">
      <c r="A91" s="105" t="s">
        <v>1480</v>
      </c>
      <c r="B91" s="94" t="s">
        <v>1489</v>
      </c>
      <c r="C91" s="105" t="s">
        <v>1490</v>
      </c>
      <c r="D91" s="13">
        <f t="shared" si="1"/>
        <v>2429576.33</v>
      </c>
      <c r="E91" s="13">
        <v>606199.77</v>
      </c>
      <c r="F91" s="13">
        <v>1823376.56</v>
      </c>
      <c r="G91" s="13">
        <v>439760.52</v>
      </c>
      <c r="H91" s="106" t="s">
        <v>2696</v>
      </c>
      <c r="I91" s="106">
        <v>43831</v>
      </c>
      <c r="J91" s="106">
        <v>43856</v>
      </c>
      <c r="K91" s="106">
        <v>43921</v>
      </c>
      <c r="L91" s="106">
        <v>43961</v>
      </c>
      <c r="M91" s="106">
        <v>43981</v>
      </c>
      <c r="N91" s="106">
        <v>44009</v>
      </c>
      <c r="O91" s="106">
        <v>46022</v>
      </c>
      <c r="P91" s="106"/>
      <c r="Q91" s="106">
        <v>46067</v>
      </c>
    </row>
    <row r="92" spans="1:17" s="96" customFormat="1" ht="26" x14ac:dyDescent="0.35">
      <c r="A92" s="105" t="s">
        <v>1491</v>
      </c>
      <c r="B92" s="94" t="s">
        <v>1492</v>
      </c>
      <c r="C92" s="105" t="s">
        <v>1493</v>
      </c>
      <c r="D92" s="13">
        <f t="shared" si="1"/>
        <v>9573738</v>
      </c>
      <c r="E92" s="13">
        <v>9573738</v>
      </c>
      <c r="F92" s="13">
        <v>0</v>
      </c>
      <c r="G92" s="13">
        <v>5182557.95</v>
      </c>
      <c r="H92" s="106" t="s">
        <v>2708</v>
      </c>
      <c r="I92" s="106">
        <v>41640</v>
      </c>
      <c r="J92" s="106">
        <v>41850</v>
      </c>
      <c r="K92" s="106">
        <v>41820</v>
      </c>
      <c r="L92" s="106">
        <v>42100</v>
      </c>
      <c r="M92" s="106">
        <v>41940</v>
      </c>
      <c r="N92" s="106">
        <v>42245</v>
      </c>
      <c r="O92" s="106">
        <v>46022</v>
      </c>
      <c r="P92" s="106"/>
      <c r="Q92" s="106">
        <v>46067</v>
      </c>
    </row>
    <row r="93" spans="1:17" s="96" customFormat="1" ht="14.5" x14ac:dyDescent="0.35">
      <c r="A93" s="105" t="s">
        <v>1436</v>
      </c>
      <c r="B93" s="94" t="s">
        <v>1494</v>
      </c>
      <c r="C93" s="105" t="s">
        <v>1495</v>
      </c>
      <c r="D93" s="13">
        <f t="shared" si="1"/>
        <v>5100775.12</v>
      </c>
      <c r="E93" s="13">
        <v>4177905.37</v>
      </c>
      <c r="F93" s="13">
        <v>922869.75</v>
      </c>
      <c r="G93" s="13">
        <v>3760114.8330000001</v>
      </c>
      <c r="H93" s="106" t="s">
        <v>2696</v>
      </c>
      <c r="I93" s="106">
        <v>44046</v>
      </c>
      <c r="J93" s="106">
        <v>44071</v>
      </c>
      <c r="K93" s="106">
        <v>44136</v>
      </c>
      <c r="L93" s="106">
        <v>44176</v>
      </c>
      <c r="M93" s="106">
        <v>44196</v>
      </c>
      <c r="N93" s="106">
        <v>44224</v>
      </c>
      <c r="O93" s="106">
        <v>46022</v>
      </c>
      <c r="P93" s="106"/>
      <c r="Q93" s="106">
        <v>46067</v>
      </c>
    </row>
    <row r="94" spans="1:17" s="96" customFormat="1" ht="26" x14ac:dyDescent="0.35">
      <c r="A94" s="105" t="s">
        <v>1400</v>
      </c>
      <c r="B94" s="94" t="s">
        <v>1496</v>
      </c>
      <c r="C94" s="105" t="s">
        <v>1497</v>
      </c>
      <c r="D94" s="13">
        <f t="shared" si="1"/>
        <v>1250000</v>
      </c>
      <c r="E94" s="13">
        <v>1242193.44</v>
      </c>
      <c r="F94" s="13">
        <v>7806.5600000000559</v>
      </c>
      <c r="G94" s="13">
        <v>25848.409999999916</v>
      </c>
      <c r="H94" s="106" t="s">
        <v>2709</v>
      </c>
      <c r="I94" s="106">
        <v>45009</v>
      </c>
      <c r="J94" s="106">
        <v>45129</v>
      </c>
      <c r="K94" s="106">
        <v>45129</v>
      </c>
      <c r="L94" s="106">
        <v>45169</v>
      </c>
      <c r="M94" s="106">
        <v>45217</v>
      </c>
      <c r="N94" s="106">
        <v>45217</v>
      </c>
      <c r="O94" s="106">
        <v>45657</v>
      </c>
      <c r="P94" s="106"/>
      <c r="Q94" s="106">
        <v>46022</v>
      </c>
    </row>
    <row r="95" spans="1:17" s="96" customFormat="1" ht="26" x14ac:dyDescent="0.35">
      <c r="A95" s="105" t="s">
        <v>1400</v>
      </c>
      <c r="B95" s="94" t="s">
        <v>1498</v>
      </c>
      <c r="C95" s="105" t="s">
        <v>1499</v>
      </c>
      <c r="D95" s="13">
        <f t="shared" si="1"/>
        <v>1750000</v>
      </c>
      <c r="E95" s="13">
        <v>1615409.82</v>
      </c>
      <c r="F95" s="13">
        <v>134590.17999999993</v>
      </c>
      <c r="G95" s="13">
        <v>693548.35000000009</v>
      </c>
      <c r="H95" s="106" t="s">
        <v>2710</v>
      </c>
      <c r="I95" s="106">
        <v>44184</v>
      </c>
      <c r="J95" s="106">
        <v>44544</v>
      </c>
      <c r="K95" s="106">
        <v>44394</v>
      </c>
      <c r="L95" s="106">
        <v>44784</v>
      </c>
      <c r="M95" s="106">
        <v>45245</v>
      </c>
      <c r="N95" s="106">
        <v>45245</v>
      </c>
      <c r="O95" s="106">
        <v>45716</v>
      </c>
      <c r="P95" s="106"/>
      <c r="Q95" s="106">
        <v>46067</v>
      </c>
    </row>
    <row r="96" spans="1:17" s="96" customFormat="1" ht="26" x14ac:dyDescent="0.35">
      <c r="A96" s="105" t="s">
        <v>1415</v>
      </c>
      <c r="B96" s="94" t="s">
        <v>1500</v>
      </c>
      <c r="C96" s="105" t="s">
        <v>1501</v>
      </c>
      <c r="D96" s="13">
        <f t="shared" si="1"/>
        <v>1953048.83</v>
      </c>
      <c r="E96" s="13">
        <v>533678.21</v>
      </c>
      <c r="F96" s="13">
        <v>1419370.62</v>
      </c>
      <c r="G96" s="13">
        <v>38289.319999999949</v>
      </c>
      <c r="H96" s="106" t="s">
        <v>2704</v>
      </c>
      <c r="I96" s="106">
        <v>44360</v>
      </c>
      <c r="J96" s="106">
        <v>44360</v>
      </c>
      <c r="K96" s="106">
        <v>44540</v>
      </c>
      <c r="L96" s="106">
        <v>44540</v>
      </c>
      <c r="M96" s="106">
        <v>45097</v>
      </c>
      <c r="N96" s="106">
        <v>45097</v>
      </c>
      <c r="O96" s="106">
        <v>45657</v>
      </c>
      <c r="P96" s="106"/>
      <c r="Q96" s="106">
        <v>46022</v>
      </c>
    </row>
    <row r="97" spans="1:17" s="96" customFormat="1" ht="14.5" x14ac:dyDescent="0.35">
      <c r="A97" s="105" t="s">
        <v>1415</v>
      </c>
      <c r="B97" s="94" t="s">
        <v>1502</v>
      </c>
      <c r="C97" s="105" t="s">
        <v>1503</v>
      </c>
      <c r="D97" s="13">
        <f t="shared" si="1"/>
        <v>2191195.2000000002</v>
      </c>
      <c r="E97" s="13">
        <v>1796876.92</v>
      </c>
      <c r="F97" s="13">
        <v>394318.28000000026</v>
      </c>
      <c r="G97" s="13">
        <v>384630.04999999981</v>
      </c>
      <c r="H97" s="106" t="s">
        <v>2705</v>
      </c>
      <c r="I97" s="106">
        <v>44540</v>
      </c>
      <c r="J97" s="106">
        <v>44660</v>
      </c>
      <c r="K97" s="106">
        <v>44814</v>
      </c>
      <c r="L97" s="106">
        <v>45024</v>
      </c>
      <c r="M97" s="106">
        <v>45062</v>
      </c>
      <c r="N97" s="106">
        <v>45122</v>
      </c>
      <c r="O97" s="106">
        <v>45716</v>
      </c>
      <c r="P97" s="106"/>
      <c r="Q97" s="106">
        <v>46067</v>
      </c>
    </row>
    <row r="98" spans="1:17" s="96" customFormat="1" ht="26" x14ac:dyDescent="0.35">
      <c r="A98" s="105" t="s">
        <v>1415</v>
      </c>
      <c r="B98" s="94" t="s">
        <v>1504</v>
      </c>
      <c r="C98" s="105" t="s">
        <v>1505</v>
      </c>
      <c r="D98" s="13">
        <f t="shared" si="1"/>
        <v>812319.79</v>
      </c>
      <c r="E98" s="13">
        <v>688700</v>
      </c>
      <c r="F98" s="13">
        <v>123619.79000000004</v>
      </c>
      <c r="G98" s="13">
        <v>61693.359999999986</v>
      </c>
      <c r="H98" s="106" t="s">
        <v>2704</v>
      </c>
      <c r="I98" s="106">
        <v>43866</v>
      </c>
      <c r="J98" s="106">
        <v>43884</v>
      </c>
      <c r="K98" s="106">
        <v>44582</v>
      </c>
      <c r="L98" s="106">
        <v>44606</v>
      </c>
      <c r="M98" s="106">
        <v>44758</v>
      </c>
      <c r="N98" s="106">
        <v>44823</v>
      </c>
      <c r="O98" s="106">
        <v>45657</v>
      </c>
      <c r="P98" s="106"/>
      <c r="Q98" s="106">
        <v>46022</v>
      </c>
    </row>
    <row r="99" spans="1:17" s="96" customFormat="1" ht="26" x14ac:dyDescent="0.35">
      <c r="A99" s="105" t="s">
        <v>1415</v>
      </c>
      <c r="B99" s="94" t="s">
        <v>1506</v>
      </c>
      <c r="C99" s="105" t="s">
        <v>1507</v>
      </c>
      <c r="D99" s="13">
        <f t="shared" si="1"/>
        <v>1831475.32</v>
      </c>
      <c r="E99" s="13">
        <v>1460000</v>
      </c>
      <c r="F99" s="13">
        <v>371475.32000000007</v>
      </c>
      <c r="G99" s="13">
        <v>23324.010000000009</v>
      </c>
      <c r="H99" s="106" t="s">
        <v>2705</v>
      </c>
      <c r="I99" s="106">
        <v>44522</v>
      </c>
      <c r="J99" s="106">
        <v>44540</v>
      </c>
      <c r="K99" s="106">
        <v>44819</v>
      </c>
      <c r="L99" s="106">
        <v>44843</v>
      </c>
      <c r="M99" s="106">
        <v>44841</v>
      </c>
      <c r="N99" s="106">
        <v>44906</v>
      </c>
      <c r="O99" s="106">
        <v>45657</v>
      </c>
      <c r="P99" s="106"/>
      <c r="Q99" s="106">
        <v>46022</v>
      </c>
    </row>
    <row r="100" spans="1:17" s="96" customFormat="1" ht="14.5" x14ac:dyDescent="0.35">
      <c r="A100" s="105" t="s">
        <v>1415</v>
      </c>
      <c r="B100" s="94" t="s">
        <v>1508</v>
      </c>
      <c r="C100" s="105" t="s">
        <v>1509</v>
      </c>
      <c r="D100" s="13">
        <f t="shared" si="1"/>
        <v>994664.65</v>
      </c>
      <c r="E100" s="13">
        <v>838082</v>
      </c>
      <c r="F100" s="13">
        <v>156582.65000000002</v>
      </c>
      <c r="G100" s="13">
        <v>34710.060000000056</v>
      </c>
      <c r="H100" s="106" t="s">
        <v>2705</v>
      </c>
      <c r="I100" s="106">
        <v>44413</v>
      </c>
      <c r="J100" s="106">
        <v>44431</v>
      </c>
      <c r="K100" s="106">
        <v>44505</v>
      </c>
      <c r="L100" s="106">
        <v>44529</v>
      </c>
      <c r="M100" s="106">
        <v>44650</v>
      </c>
      <c r="N100" s="106">
        <v>44715</v>
      </c>
      <c r="O100" s="106">
        <v>45657</v>
      </c>
      <c r="P100" s="106"/>
      <c r="Q100" s="106">
        <v>46022</v>
      </c>
    </row>
    <row r="101" spans="1:17" s="96" customFormat="1" ht="26" x14ac:dyDescent="0.35">
      <c r="A101" s="105" t="s">
        <v>1403</v>
      </c>
      <c r="B101" s="94" t="s">
        <v>1510</v>
      </c>
      <c r="C101" s="105" t="s">
        <v>1511</v>
      </c>
      <c r="D101" s="13">
        <f t="shared" si="1"/>
        <v>406168.72</v>
      </c>
      <c r="E101" s="13">
        <v>290614.26999999996</v>
      </c>
      <c r="F101" s="13">
        <v>115554.45000000001</v>
      </c>
      <c r="G101" s="13">
        <v>271118.26999999996</v>
      </c>
      <c r="H101" s="106" t="s">
        <v>2698</v>
      </c>
      <c r="I101" s="106">
        <v>43943</v>
      </c>
      <c r="J101" s="106">
        <v>44025</v>
      </c>
      <c r="K101" s="106">
        <v>44135</v>
      </c>
      <c r="L101" s="106">
        <v>44230</v>
      </c>
      <c r="M101" s="106">
        <v>44262</v>
      </c>
      <c r="N101" s="106">
        <v>44558</v>
      </c>
      <c r="O101" s="106">
        <v>46022</v>
      </c>
      <c r="P101" s="106"/>
      <c r="Q101" s="106">
        <v>46067</v>
      </c>
    </row>
    <row r="102" spans="1:17" s="96" customFormat="1" ht="26" x14ac:dyDescent="0.35">
      <c r="A102" s="105" t="s">
        <v>1403</v>
      </c>
      <c r="B102" s="94" t="s">
        <v>1512</v>
      </c>
      <c r="C102" s="105" t="s">
        <v>1513</v>
      </c>
      <c r="D102" s="13">
        <f t="shared" si="1"/>
        <v>515327.49</v>
      </c>
      <c r="E102" s="13">
        <v>405485.25</v>
      </c>
      <c r="F102" s="13">
        <v>109842.23999999999</v>
      </c>
      <c r="G102" s="13">
        <v>370282.25</v>
      </c>
      <c r="H102" s="106" t="s">
        <v>2698</v>
      </c>
      <c r="I102" s="106">
        <v>43943</v>
      </c>
      <c r="J102" s="106">
        <v>44025</v>
      </c>
      <c r="K102" s="106">
        <v>44135</v>
      </c>
      <c r="L102" s="106">
        <v>44230</v>
      </c>
      <c r="M102" s="106">
        <v>44262</v>
      </c>
      <c r="N102" s="106">
        <v>44558</v>
      </c>
      <c r="O102" s="106">
        <v>46022</v>
      </c>
      <c r="P102" s="106"/>
      <c r="Q102" s="106">
        <v>46067</v>
      </c>
    </row>
    <row r="103" spans="1:17" s="96" customFormat="1" ht="26" x14ac:dyDescent="0.35">
      <c r="A103" s="105" t="s">
        <v>1403</v>
      </c>
      <c r="B103" s="94" t="s">
        <v>1514</v>
      </c>
      <c r="C103" s="105" t="s">
        <v>1515</v>
      </c>
      <c r="D103" s="13">
        <f t="shared" si="1"/>
        <v>216343.51</v>
      </c>
      <c r="E103" s="13">
        <v>210663.36000000002</v>
      </c>
      <c r="F103" s="13">
        <v>5680.1499999999942</v>
      </c>
      <c r="G103" s="13">
        <v>203359.76</v>
      </c>
      <c r="H103" s="106" t="s">
        <v>2698</v>
      </c>
      <c r="I103" s="106">
        <v>43943</v>
      </c>
      <c r="J103" s="106">
        <v>44025</v>
      </c>
      <c r="K103" s="106">
        <v>44135</v>
      </c>
      <c r="L103" s="106">
        <v>44230</v>
      </c>
      <c r="M103" s="106">
        <v>44262</v>
      </c>
      <c r="N103" s="106">
        <v>44558</v>
      </c>
      <c r="O103" s="106">
        <v>46022</v>
      </c>
      <c r="P103" s="106"/>
      <c r="Q103" s="106">
        <v>46067</v>
      </c>
    </row>
    <row r="104" spans="1:17" s="96" customFormat="1" ht="14.5" x14ac:dyDescent="0.35">
      <c r="A104" s="105" t="s">
        <v>1403</v>
      </c>
      <c r="B104" s="94" t="s">
        <v>1516</v>
      </c>
      <c r="C104" s="105" t="s">
        <v>1517</v>
      </c>
      <c r="D104" s="13">
        <f t="shared" si="1"/>
        <v>80000</v>
      </c>
      <c r="E104" s="13">
        <v>79997.64</v>
      </c>
      <c r="F104" s="13">
        <v>2.3600000000005821</v>
      </c>
      <c r="G104" s="13">
        <v>74563.64</v>
      </c>
      <c r="H104" s="106" t="s">
        <v>2698</v>
      </c>
      <c r="I104" s="106">
        <v>43943</v>
      </c>
      <c r="J104" s="106">
        <v>44025</v>
      </c>
      <c r="K104" s="106">
        <v>44135</v>
      </c>
      <c r="L104" s="106">
        <v>44230</v>
      </c>
      <c r="M104" s="106">
        <v>44262</v>
      </c>
      <c r="N104" s="106">
        <v>44558</v>
      </c>
      <c r="O104" s="106">
        <v>46022</v>
      </c>
      <c r="P104" s="106"/>
      <c r="Q104" s="106">
        <v>46067</v>
      </c>
    </row>
    <row r="105" spans="1:17" s="96" customFormat="1" ht="14.5" x14ac:dyDescent="0.35">
      <c r="A105" s="105" t="s">
        <v>1403</v>
      </c>
      <c r="B105" s="94" t="s">
        <v>1518</v>
      </c>
      <c r="C105" s="105" t="s">
        <v>1519</v>
      </c>
      <c r="D105" s="13">
        <f t="shared" si="1"/>
        <v>771236</v>
      </c>
      <c r="E105" s="13">
        <v>720863.04</v>
      </c>
      <c r="F105" s="13">
        <v>50372.959999999963</v>
      </c>
      <c r="G105" s="13">
        <v>102492.02000000002</v>
      </c>
      <c r="H105" s="106" t="s">
        <v>2698</v>
      </c>
      <c r="I105" s="106">
        <v>43921</v>
      </c>
      <c r="J105" s="106">
        <v>43921</v>
      </c>
      <c r="K105" s="106">
        <v>43921</v>
      </c>
      <c r="L105" s="106">
        <v>43921</v>
      </c>
      <c r="M105" s="106">
        <v>44317</v>
      </c>
      <c r="N105" s="106">
        <v>44317</v>
      </c>
      <c r="O105" s="106">
        <v>45657</v>
      </c>
      <c r="P105" s="106"/>
      <c r="Q105" s="106">
        <v>46022</v>
      </c>
    </row>
    <row r="106" spans="1:17" s="96" customFormat="1" ht="26" x14ac:dyDescent="0.35">
      <c r="A106" s="105" t="s">
        <v>1403</v>
      </c>
      <c r="B106" s="94" t="s">
        <v>1520</v>
      </c>
      <c r="C106" s="105" t="s">
        <v>1521</v>
      </c>
      <c r="D106" s="13">
        <f t="shared" si="1"/>
        <v>212953.14</v>
      </c>
      <c r="E106" s="13">
        <v>208032.18000000002</v>
      </c>
      <c r="F106" s="13">
        <v>4920.9599999999919</v>
      </c>
      <c r="G106" s="13">
        <v>108854.89000000003</v>
      </c>
      <c r="H106" s="106" t="s">
        <v>2698</v>
      </c>
      <c r="I106" s="106">
        <v>43902</v>
      </c>
      <c r="J106" s="106">
        <v>43927</v>
      </c>
      <c r="K106" s="106">
        <v>43992</v>
      </c>
      <c r="L106" s="106">
        <v>44032</v>
      </c>
      <c r="M106" s="106">
        <v>44052</v>
      </c>
      <c r="N106" s="106">
        <v>44080</v>
      </c>
      <c r="O106" s="106">
        <v>46022</v>
      </c>
      <c r="P106" s="106"/>
      <c r="Q106" s="106">
        <v>46067</v>
      </c>
    </row>
    <row r="107" spans="1:17" s="96" customFormat="1" ht="39" x14ac:dyDescent="0.35">
      <c r="A107" s="105" t="s">
        <v>1403</v>
      </c>
      <c r="B107" s="94" t="s">
        <v>1522</v>
      </c>
      <c r="C107" s="105" t="s">
        <v>1523</v>
      </c>
      <c r="D107" s="13">
        <f t="shared" si="1"/>
        <v>200000</v>
      </c>
      <c r="E107" s="13">
        <v>163954.01</v>
      </c>
      <c r="F107" s="13">
        <v>36045.989999999991</v>
      </c>
      <c r="G107" s="13">
        <v>18551.210000000021</v>
      </c>
      <c r="H107" s="106" t="s">
        <v>2698</v>
      </c>
      <c r="I107" s="106">
        <v>44015</v>
      </c>
      <c r="J107" s="106">
        <v>44015</v>
      </c>
      <c r="K107" s="106">
        <v>44015</v>
      </c>
      <c r="L107" s="106">
        <v>44015</v>
      </c>
      <c r="M107" s="106">
        <v>44484</v>
      </c>
      <c r="N107" s="106">
        <v>44549</v>
      </c>
      <c r="O107" s="106">
        <v>45657</v>
      </c>
      <c r="P107" s="106"/>
      <c r="Q107" s="106">
        <v>46022</v>
      </c>
    </row>
    <row r="108" spans="1:17" s="96" customFormat="1" ht="26" x14ac:dyDescent="0.35">
      <c r="A108" s="105" t="s">
        <v>1395</v>
      </c>
      <c r="B108" s="94" t="s">
        <v>1524</v>
      </c>
      <c r="C108" s="105" t="s">
        <v>1525</v>
      </c>
      <c r="D108" s="13">
        <f t="shared" si="1"/>
        <v>2000000</v>
      </c>
      <c r="E108" s="13">
        <v>1928833.03</v>
      </c>
      <c r="F108" s="13">
        <v>71166.969999999972</v>
      </c>
      <c r="G108" s="13">
        <v>700000</v>
      </c>
      <c r="H108" s="106" t="s">
        <v>2699</v>
      </c>
      <c r="I108" s="106">
        <v>44613</v>
      </c>
      <c r="J108" s="106">
        <v>44733</v>
      </c>
      <c r="K108" s="106">
        <v>44636</v>
      </c>
      <c r="L108" s="106">
        <v>44846</v>
      </c>
      <c r="M108" s="106">
        <v>44743</v>
      </c>
      <c r="N108" s="106">
        <v>45093</v>
      </c>
      <c r="O108" s="106">
        <v>45716</v>
      </c>
      <c r="P108" s="106"/>
      <c r="Q108" s="106">
        <v>46067</v>
      </c>
    </row>
    <row r="109" spans="1:17" s="96" customFormat="1" ht="14.5" x14ac:dyDescent="0.35">
      <c r="A109" s="105" t="s">
        <v>1395</v>
      </c>
      <c r="B109" s="94" t="s">
        <v>1526</v>
      </c>
      <c r="C109" s="105" t="s">
        <v>1527</v>
      </c>
      <c r="D109" s="13">
        <f t="shared" si="1"/>
        <v>1450000</v>
      </c>
      <c r="E109" s="13">
        <v>1020712.21</v>
      </c>
      <c r="F109" s="13">
        <v>429287.79000000004</v>
      </c>
      <c r="G109" s="13">
        <v>195881.62</v>
      </c>
      <c r="H109" s="106" t="s">
        <v>2699</v>
      </c>
      <c r="I109" s="106">
        <v>44672</v>
      </c>
      <c r="J109" s="106">
        <v>44690</v>
      </c>
      <c r="K109" s="106">
        <v>44681</v>
      </c>
      <c r="L109" s="106">
        <v>44705</v>
      </c>
      <c r="M109" s="106">
        <v>44835</v>
      </c>
      <c r="N109" s="106">
        <v>44900</v>
      </c>
      <c r="O109" s="106">
        <v>45657</v>
      </c>
      <c r="P109" s="106"/>
      <c r="Q109" s="106">
        <v>46022</v>
      </c>
    </row>
    <row r="110" spans="1:17" s="96" customFormat="1" ht="26" x14ac:dyDescent="0.35">
      <c r="A110" s="105" t="s">
        <v>1395</v>
      </c>
      <c r="B110" s="94" t="s">
        <v>1528</v>
      </c>
      <c r="C110" s="105" t="s">
        <v>1529</v>
      </c>
      <c r="D110" s="13">
        <f t="shared" si="1"/>
        <v>500000</v>
      </c>
      <c r="E110" s="13">
        <v>500000</v>
      </c>
      <c r="F110" s="13">
        <v>0</v>
      </c>
      <c r="G110" s="13">
        <v>387534.56</v>
      </c>
      <c r="H110" s="106" t="s">
        <v>2699</v>
      </c>
      <c r="I110" s="106">
        <v>44608</v>
      </c>
      <c r="J110" s="106">
        <v>44633</v>
      </c>
      <c r="K110" s="106">
        <v>44698</v>
      </c>
      <c r="L110" s="106">
        <v>44738</v>
      </c>
      <c r="M110" s="106">
        <v>44758</v>
      </c>
      <c r="N110" s="106">
        <v>44786</v>
      </c>
      <c r="O110" s="106">
        <v>46022</v>
      </c>
      <c r="P110" s="106"/>
      <c r="Q110" s="106">
        <v>46067</v>
      </c>
    </row>
    <row r="111" spans="1:17" s="96" customFormat="1" ht="26" x14ac:dyDescent="0.35">
      <c r="A111" s="105" t="s">
        <v>1422</v>
      </c>
      <c r="B111" s="94" t="s">
        <v>1530</v>
      </c>
      <c r="C111" s="105" t="s">
        <v>1531</v>
      </c>
      <c r="D111" s="13">
        <f t="shared" si="1"/>
        <v>5304387.7699999996</v>
      </c>
      <c r="E111" s="13">
        <v>3079880.88</v>
      </c>
      <c r="F111" s="13">
        <v>2224506.8899999997</v>
      </c>
      <c r="G111" s="13">
        <v>2771892.7919999999</v>
      </c>
      <c r="H111" s="106" t="s">
        <v>2711</v>
      </c>
      <c r="I111" s="106">
        <v>44957</v>
      </c>
      <c r="J111" s="106">
        <v>44982</v>
      </c>
      <c r="K111" s="106">
        <v>45047</v>
      </c>
      <c r="L111" s="106">
        <v>45087</v>
      </c>
      <c r="M111" s="106">
        <v>45107</v>
      </c>
      <c r="N111" s="106">
        <v>45135</v>
      </c>
      <c r="O111" s="106">
        <v>46022</v>
      </c>
      <c r="P111" s="106"/>
      <c r="Q111" s="106">
        <v>46067</v>
      </c>
    </row>
    <row r="112" spans="1:17" s="96" customFormat="1" ht="14.5" x14ac:dyDescent="0.35">
      <c r="A112" s="105" t="s">
        <v>1425</v>
      </c>
      <c r="B112" s="94" t="s">
        <v>1532</v>
      </c>
      <c r="C112" s="105" t="s">
        <v>1533</v>
      </c>
      <c r="D112" s="13">
        <f t="shared" si="1"/>
        <v>3803337.56</v>
      </c>
      <c r="E112" s="13">
        <v>3803337.56</v>
      </c>
      <c r="F112" s="13">
        <v>0</v>
      </c>
      <c r="G112" s="13">
        <v>648599.08000000007</v>
      </c>
      <c r="H112" s="106" t="s">
        <v>2712</v>
      </c>
      <c r="I112" s="106">
        <v>44539</v>
      </c>
      <c r="J112" s="106">
        <v>44557</v>
      </c>
      <c r="K112" s="106">
        <v>44539</v>
      </c>
      <c r="L112" s="106">
        <v>44563</v>
      </c>
      <c r="M112" s="106">
        <v>44592</v>
      </c>
      <c r="N112" s="106">
        <v>44657</v>
      </c>
      <c r="O112" s="106">
        <v>45657</v>
      </c>
      <c r="P112" s="106"/>
      <c r="Q112" s="106">
        <v>46022</v>
      </c>
    </row>
    <row r="113" spans="1:17" s="96" customFormat="1" ht="14.5" x14ac:dyDescent="0.35">
      <c r="A113" s="105" t="s">
        <v>1425</v>
      </c>
      <c r="B113" s="94" t="s">
        <v>1534</v>
      </c>
      <c r="C113" s="105" t="s">
        <v>1535</v>
      </c>
      <c r="D113" s="13">
        <f t="shared" si="1"/>
        <v>2750000</v>
      </c>
      <c r="E113" s="13">
        <v>2750000</v>
      </c>
      <c r="F113" s="13">
        <v>0</v>
      </c>
      <c r="G113" s="13">
        <v>47905.600000000093</v>
      </c>
      <c r="H113" s="106" t="s">
        <v>2712</v>
      </c>
      <c r="I113" s="106">
        <v>43267</v>
      </c>
      <c r="J113" s="106">
        <v>43285</v>
      </c>
      <c r="K113" s="106">
        <v>43356</v>
      </c>
      <c r="L113" s="106">
        <v>43380</v>
      </c>
      <c r="M113" s="106">
        <v>44993</v>
      </c>
      <c r="N113" s="106">
        <v>45058</v>
      </c>
      <c r="O113" s="106">
        <v>45657</v>
      </c>
      <c r="P113" s="106"/>
      <c r="Q113" s="106">
        <v>46022</v>
      </c>
    </row>
    <row r="114" spans="1:17" s="96" customFormat="1" ht="39" x14ac:dyDescent="0.35">
      <c r="A114" s="105" t="s">
        <v>1428</v>
      </c>
      <c r="B114" s="94" t="s">
        <v>1536</v>
      </c>
      <c r="C114" s="105" t="s">
        <v>1537</v>
      </c>
      <c r="D114" s="13">
        <f t="shared" si="1"/>
        <v>1200000</v>
      </c>
      <c r="E114" s="13">
        <v>1198006.2</v>
      </c>
      <c r="F114" s="13">
        <v>1993.8000000000466</v>
      </c>
      <c r="G114" s="13">
        <v>49281.949999999953</v>
      </c>
      <c r="H114" s="106" t="s">
        <v>2701</v>
      </c>
      <c r="I114" s="106">
        <v>44796</v>
      </c>
      <c r="J114" s="106">
        <v>44796</v>
      </c>
      <c r="K114" s="106">
        <v>45007</v>
      </c>
      <c r="L114" s="106">
        <v>44972</v>
      </c>
      <c r="M114" s="106">
        <v>45029</v>
      </c>
      <c r="N114" s="106">
        <v>45029</v>
      </c>
      <c r="O114" s="106">
        <v>45657</v>
      </c>
      <c r="P114" s="106"/>
      <c r="Q114" s="106">
        <v>46022</v>
      </c>
    </row>
    <row r="115" spans="1:17" s="96" customFormat="1" ht="39" x14ac:dyDescent="0.35">
      <c r="A115" s="105" t="s">
        <v>1428</v>
      </c>
      <c r="B115" s="94" t="s">
        <v>1538</v>
      </c>
      <c r="C115" s="105" t="s">
        <v>1539</v>
      </c>
      <c r="D115" s="13">
        <f t="shared" si="1"/>
        <v>1123268.8700000001</v>
      </c>
      <c r="E115" s="13">
        <v>1090537.1000000001</v>
      </c>
      <c r="F115" s="13">
        <v>32731.770000000019</v>
      </c>
      <c r="G115" s="13">
        <v>49901.690000000177</v>
      </c>
      <c r="H115" s="106" t="s">
        <v>2701</v>
      </c>
      <c r="I115" s="106">
        <v>44692</v>
      </c>
      <c r="J115" s="106">
        <v>44692</v>
      </c>
      <c r="K115" s="106">
        <v>44980</v>
      </c>
      <c r="L115" s="106">
        <v>44980</v>
      </c>
      <c r="M115" s="106">
        <v>45033</v>
      </c>
      <c r="N115" s="106">
        <v>45033</v>
      </c>
      <c r="O115" s="106">
        <v>45657</v>
      </c>
      <c r="P115" s="106"/>
      <c r="Q115" s="106">
        <v>46022</v>
      </c>
    </row>
    <row r="116" spans="1:17" s="96" customFormat="1" ht="39" x14ac:dyDescent="0.35">
      <c r="A116" s="105" t="s">
        <v>1428</v>
      </c>
      <c r="B116" s="94" t="s">
        <v>1540</v>
      </c>
      <c r="C116" s="105" t="s">
        <v>1541</v>
      </c>
      <c r="D116" s="13">
        <f t="shared" si="1"/>
        <v>1500000</v>
      </c>
      <c r="E116" s="13">
        <v>1398116.84</v>
      </c>
      <c r="F116" s="13">
        <v>101883.15999999992</v>
      </c>
      <c r="G116" s="13">
        <v>277167.43000000017</v>
      </c>
      <c r="H116" s="106" t="s">
        <v>2701</v>
      </c>
      <c r="I116" s="106">
        <v>44837</v>
      </c>
      <c r="J116" s="106">
        <v>44855</v>
      </c>
      <c r="K116" s="106">
        <v>44980</v>
      </c>
      <c r="L116" s="106">
        <v>45004</v>
      </c>
      <c r="M116" s="106">
        <v>45033</v>
      </c>
      <c r="N116" s="106">
        <v>45098</v>
      </c>
      <c r="O116" s="106">
        <v>45657</v>
      </c>
      <c r="P116" s="106"/>
      <c r="Q116" s="106">
        <v>46022</v>
      </c>
    </row>
    <row r="117" spans="1:17" s="96" customFormat="1" ht="26" x14ac:dyDescent="0.35">
      <c r="A117" s="105" t="s">
        <v>1428</v>
      </c>
      <c r="B117" s="94" t="s">
        <v>1542</v>
      </c>
      <c r="C117" s="105" t="s">
        <v>1543</v>
      </c>
      <c r="D117" s="13">
        <f t="shared" si="1"/>
        <v>1000000</v>
      </c>
      <c r="E117" s="13">
        <v>951353.81</v>
      </c>
      <c r="F117" s="13">
        <v>48646.189999999944</v>
      </c>
      <c r="G117" s="13">
        <v>80466.45000000007</v>
      </c>
      <c r="H117" s="106" t="s">
        <v>2701</v>
      </c>
      <c r="I117" s="106">
        <v>44826</v>
      </c>
      <c r="J117" s="106">
        <v>44826</v>
      </c>
      <c r="K117" s="106">
        <v>44994</v>
      </c>
      <c r="L117" s="106">
        <v>44994</v>
      </c>
      <c r="M117" s="106">
        <v>45101</v>
      </c>
      <c r="N117" s="106">
        <v>45101</v>
      </c>
      <c r="O117" s="106">
        <v>45657</v>
      </c>
      <c r="P117" s="106"/>
      <c r="Q117" s="106">
        <v>46022</v>
      </c>
    </row>
    <row r="118" spans="1:17" s="96" customFormat="1" ht="26" x14ac:dyDescent="0.35">
      <c r="A118" s="105" t="s">
        <v>1428</v>
      </c>
      <c r="B118" s="94" t="s">
        <v>1544</v>
      </c>
      <c r="C118" s="105" t="s">
        <v>1545</v>
      </c>
      <c r="D118" s="13">
        <f t="shared" si="1"/>
        <v>429750.7</v>
      </c>
      <c r="E118" s="13">
        <v>352054.11</v>
      </c>
      <c r="F118" s="13">
        <v>77696.590000000026</v>
      </c>
      <c r="G118" s="13">
        <v>16137.099999999977</v>
      </c>
      <c r="H118" s="106" t="s">
        <v>2701</v>
      </c>
      <c r="I118" s="106">
        <v>44796</v>
      </c>
      <c r="J118" s="106">
        <v>44796</v>
      </c>
      <c r="K118" s="106">
        <v>45044</v>
      </c>
      <c r="L118" s="106">
        <v>45044</v>
      </c>
      <c r="M118" s="106">
        <v>45103</v>
      </c>
      <c r="N118" s="106">
        <v>45103</v>
      </c>
      <c r="O118" s="106">
        <v>45657</v>
      </c>
      <c r="P118" s="106"/>
      <c r="Q118" s="106">
        <v>46022</v>
      </c>
    </row>
    <row r="119" spans="1:17" s="96" customFormat="1" ht="26" x14ac:dyDescent="0.35">
      <c r="A119" s="105" t="s">
        <v>1428</v>
      </c>
      <c r="B119" s="94" t="s">
        <v>1546</v>
      </c>
      <c r="C119" s="105" t="s">
        <v>1547</v>
      </c>
      <c r="D119" s="13">
        <f t="shared" si="1"/>
        <v>1400000</v>
      </c>
      <c r="E119" s="13">
        <v>1279974.7</v>
      </c>
      <c r="F119" s="13">
        <v>120025.30000000005</v>
      </c>
      <c r="G119" s="13">
        <v>108466.12999999989</v>
      </c>
      <c r="H119" s="106" t="s">
        <v>2701</v>
      </c>
      <c r="I119" s="106">
        <v>44799</v>
      </c>
      <c r="J119" s="106">
        <v>44799</v>
      </c>
      <c r="K119" s="106">
        <v>44987</v>
      </c>
      <c r="L119" s="106">
        <v>44987</v>
      </c>
      <c r="M119" s="106">
        <v>45022</v>
      </c>
      <c r="N119" s="106">
        <v>45022</v>
      </c>
      <c r="O119" s="106">
        <v>45657</v>
      </c>
      <c r="P119" s="106"/>
      <c r="Q119" s="106">
        <v>46022</v>
      </c>
    </row>
    <row r="120" spans="1:17" s="96" customFormat="1" ht="39" x14ac:dyDescent="0.35">
      <c r="A120" s="105" t="s">
        <v>1428</v>
      </c>
      <c r="B120" s="94" t="s">
        <v>1548</v>
      </c>
      <c r="C120" s="105" t="s">
        <v>1549</v>
      </c>
      <c r="D120" s="13">
        <f t="shared" si="1"/>
        <v>249636.33</v>
      </c>
      <c r="E120" s="13">
        <v>205814.35</v>
      </c>
      <c r="F120" s="13">
        <v>43821.979999999981</v>
      </c>
      <c r="G120" s="13">
        <v>27004.950000000012</v>
      </c>
      <c r="H120" s="106" t="s">
        <v>2701</v>
      </c>
      <c r="I120" s="106">
        <v>44796</v>
      </c>
      <c r="J120" s="106">
        <v>44796</v>
      </c>
      <c r="K120" s="106">
        <v>44980</v>
      </c>
      <c r="L120" s="106">
        <v>44980</v>
      </c>
      <c r="M120" s="106">
        <v>45026</v>
      </c>
      <c r="N120" s="106">
        <v>45026</v>
      </c>
      <c r="O120" s="106">
        <v>45657</v>
      </c>
      <c r="P120" s="106"/>
      <c r="Q120" s="106">
        <v>46022</v>
      </c>
    </row>
    <row r="121" spans="1:17" s="96" customFormat="1" ht="39" x14ac:dyDescent="0.35">
      <c r="A121" s="105" t="s">
        <v>1428</v>
      </c>
      <c r="B121" s="94" t="s">
        <v>1550</v>
      </c>
      <c r="C121" s="105" t="s">
        <v>1551</v>
      </c>
      <c r="D121" s="13">
        <f t="shared" si="1"/>
        <v>250000</v>
      </c>
      <c r="E121" s="13">
        <v>186031.14</v>
      </c>
      <c r="F121" s="13">
        <v>63968.859999999986</v>
      </c>
      <c r="G121" s="13">
        <v>67061.25</v>
      </c>
      <c r="H121" s="106" t="s">
        <v>2701</v>
      </c>
      <c r="I121" s="106">
        <v>44796</v>
      </c>
      <c r="J121" s="106">
        <v>44796</v>
      </c>
      <c r="K121" s="106">
        <v>44980</v>
      </c>
      <c r="L121" s="106">
        <v>44980</v>
      </c>
      <c r="M121" s="106">
        <v>45033</v>
      </c>
      <c r="N121" s="106">
        <v>45033</v>
      </c>
      <c r="O121" s="106">
        <v>45716</v>
      </c>
      <c r="P121" s="106"/>
      <c r="Q121" s="106">
        <v>46067</v>
      </c>
    </row>
    <row r="122" spans="1:17" s="96" customFormat="1" ht="26" x14ac:dyDescent="0.35">
      <c r="A122" s="105" t="s">
        <v>1406</v>
      </c>
      <c r="B122" s="94" t="s">
        <v>1552</v>
      </c>
      <c r="C122" s="105" t="s">
        <v>1553</v>
      </c>
      <c r="D122" s="13">
        <f t="shared" si="1"/>
        <v>300000</v>
      </c>
      <c r="E122" s="13">
        <v>296024.51</v>
      </c>
      <c r="F122" s="13">
        <v>3975.4899999999907</v>
      </c>
      <c r="G122" s="13">
        <v>10199.650000000023</v>
      </c>
      <c r="H122" s="106" t="s">
        <v>2707</v>
      </c>
      <c r="I122" s="106">
        <v>44977</v>
      </c>
      <c r="J122" s="106">
        <v>45016</v>
      </c>
      <c r="K122" s="106">
        <v>45005</v>
      </c>
      <c r="L122" s="106">
        <v>45035</v>
      </c>
      <c r="M122" s="106">
        <v>45050</v>
      </c>
      <c r="N122" s="106">
        <v>45050</v>
      </c>
      <c r="O122" s="106">
        <v>45657</v>
      </c>
      <c r="P122" s="106"/>
      <c r="Q122" s="106">
        <v>46022</v>
      </c>
    </row>
    <row r="123" spans="1:17" s="96" customFormat="1" ht="14.5" x14ac:dyDescent="0.35">
      <c r="A123" s="105" t="s">
        <v>1406</v>
      </c>
      <c r="B123" s="94" t="s">
        <v>1554</v>
      </c>
      <c r="C123" s="105" t="s">
        <v>1555</v>
      </c>
      <c r="D123" s="13">
        <f t="shared" si="1"/>
        <v>313684</v>
      </c>
      <c r="E123" s="13">
        <v>303974.55</v>
      </c>
      <c r="F123" s="13">
        <v>9709.4500000000116</v>
      </c>
      <c r="G123" s="13">
        <v>6685.9100000000326</v>
      </c>
      <c r="H123" s="106" t="s">
        <v>2707</v>
      </c>
      <c r="I123" s="106">
        <v>44926</v>
      </c>
      <c r="J123" s="106">
        <v>45016</v>
      </c>
      <c r="K123" s="106">
        <v>44956</v>
      </c>
      <c r="L123" s="106">
        <v>45035</v>
      </c>
      <c r="M123" s="106">
        <v>45054</v>
      </c>
      <c r="N123" s="106">
        <v>45057</v>
      </c>
      <c r="O123" s="106">
        <v>45657</v>
      </c>
      <c r="P123" s="106"/>
      <c r="Q123" s="106">
        <v>46022</v>
      </c>
    </row>
    <row r="124" spans="1:17" s="96" customFormat="1" ht="14.5" x14ac:dyDescent="0.35">
      <c r="A124" s="105" t="s">
        <v>1409</v>
      </c>
      <c r="B124" s="94" t="s">
        <v>1556</v>
      </c>
      <c r="C124" s="105" t="s">
        <v>1557</v>
      </c>
      <c r="D124" s="13">
        <f t="shared" si="1"/>
        <v>2269039</v>
      </c>
      <c r="E124" s="13">
        <v>2240200.06</v>
      </c>
      <c r="F124" s="13">
        <v>28838.939999999944</v>
      </c>
      <c r="G124" s="13">
        <v>753744.10000000009</v>
      </c>
      <c r="H124" s="106" t="s">
        <v>2713</v>
      </c>
      <c r="I124" s="106">
        <v>43134</v>
      </c>
      <c r="J124" s="106">
        <v>43134</v>
      </c>
      <c r="K124" s="106">
        <v>43876</v>
      </c>
      <c r="L124" s="106">
        <v>43894</v>
      </c>
      <c r="M124" s="106">
        <v>44403</v>
      </c>
      <c r="N124" s="106">
        <v>44839</v>
      </c>
      <c r="O124" s="106">
        <v>45716</v>
      </c>
      <c r="P124" s="106"/>
      <c r="Q124" s="106">
        <v>46067</v>
      </c>
    </row>
    <row r="125" spans="1:17" s="96" customFormat="1" ht="14.5" x14ac:dyDescent="0.35">
      <c r="A125" s="105" t="s">
        <v>1558</v>
      </c>
      <c r="B125" s="94" t="s">
        <v>1559</v>
      </c>
      <c r="C125" s="105" t="s">
        <v>1560</v>
      </c>
      <c r="D125" s="13">
        <f t="shared" si="1"/>
        <v>4306059.0199999996</v>
      </c>
      <c r="E125" s="13">
        <v>3319803.94</v>
      </c>
      <c r="F125" s="13">
        <v>986255.07999999961</v>
      </c>
      <c r="G125" s="13">
        <v>981415.66</v>
      </c>
      <c r="H125" s="106">
        <v>43803</v>
      </c>
      <c r="I125" s="106">
        <v>44593</v>
      </c>
      <c r="J125" s="106">
        <v>44593</v>
      </c>
      <c r="K125" s="106">
        <v>44711</v>
      </c>
      <c r="L125" s="106">
        <v>44711</v>
      </c>
      <c r="M125" s="106">
        <v>44774</v>
      </c>
      <c r="N125" s="106">
        <v>44805</v>
      </c>
      <c r="O125" s="106">
        <v>45716</v>
      </c>
      <c r="P125" s="106"/>
      <c r="Q125" s="106">
        <v>46067</v>
      </c>
    </row>
    <row r="126" spans="1:17" s="96" customFormat="1" ht="26" x14ac:dyDescent="0.35">
      <c r="A126" s="105" t="s">
        <v>1412</v>
      </c>
      <c r="B126" s="94" t="s">
        <v>1561</v>
      </c>
      <c r="C126" s="105" t="s">
        <v>1562</v>
      </c>
      <c r="D126" s="13">
        <f t="shared" si="1"/>
        <v>1077000</v>
      </c>
      <c r="E126" s="13">
        <v>762350.83</v>
      </c>
      <c r="F126" s="13">
        <v>314649.17000000004</v>
      </c>
      <c r="G126" s="13">
        <v>103584.18999999994</v>
      </c>
      <c r="H126" s="106" t="s">
        <v>2714</v>
      </c>
      <c r="I126" s="106">
        <v>44713</v>
      </c>
      <c r="J126" s="106">
        <v>44731</v>
      </c>
      <c r="K126" s="106">
        <v>44804</v>
      </c>
      <c r="L126" s="106">
        <v>44828</v>
      </c>
      <c r="M126" s="106">
        <v>45000</v>
      </c>
      <c r="N126" s="106">
        <v>45065</v>
      </c>
      <c r="O126" s="106">
        <v>45657</v>
      </c>
      <c r="P126" s="106"/>
      <c r="Q126" s="106">
        <v>46022</v>
      </c>
    </row>
    <row r="127" spans="1:17" s="96" customFormat="1" ht="14.5" x14ac:dyDescent="0.35">
      <c r="A127" s="105" t="s">
        <v>1412</v>
      </c>
      <c r="B127" s="94" t="s">
        <v>1563</v>
      </c>
      <c r="C127" s="105" t="s">
        <v>1564</v>
      </c>
      <c r="D127" s="13">
        <f t="shared" si="1"/>
        <v>922036.23</v>
      </c>
      <c r="E127" s="13">
        <v>846850.7</v>
      </c>
      <c r="F127" s="13">
        <v>75185.530000000028</v>
      </c>
      <c r="G127" s="13">
        <v>300138.59999999998</v>
      </c>
      <c r="H127" s="106" t="s">
        <v>2715</v>
      </c>
      <c r="I127" s="106">
        <v>43922</v>
      </c>
      <c r="J127" s="106">
        <v>44102</v>
      </c>
      <c r="K127" s="106">
        <v>43951</v>
      </c>
      <c r="L127" s="106">
        <v>44161</v>
      </c>
      <c r="M127" s="106">
        <v>44256</v>
      </c>
      <c r="N127" s="106">
        <v>44706</v>
      </c>
      <c r="O127" s="106">
        <v>45716</v>
      </c>
      <c r="P127" s="106"/>
      <c r="Q127" s="106">
        <v>46067</v>
      </c>
    </row>
    <row r="128" spans="1:17" s="96" customFormat="1" ht="14.5" x14ac:dyDescent="0.35">
      <c r="A128" s="105" t="s">
        <v>864</v>
      </c>
      <c r="B128" s="94" t="s">
        <v>1565</v>
      </c>
      <c r="C128" s="105" t="s">
        <v>1566</v>
      </c>
      <c r="D128" s="13">
        <f t="shared" si="1"/>
        <v>3088835</v>
      </c>
      <c r="E128" s="13">
        <v>2327357.94</v>
      </c>
      <c r="F128" s="13">
        <v>761477.06</v>
      </c>
      <c r="G128" s="13">
        <v>224595.9</v>
      </c>
      <c r="H128" s="106" t="s">
        <v>2716</v>
      </c>
      <c r="I128" s="106">
        <v>43314</v>
      </c>
      <c r="J128" s="106">
        <v>43434</v>
      </c>
      <c r="K128" s="106">
        <v>43494</v>
      </c>
      <c r="L128" s="106">
        <v>43644</v>
      </c>
      <c r="M128" s="106">
        <v>43674</v>
      </c>
      <c r="N128" s="106">
        <v>43854</v>
      </c>
      <c r="O128" s="106">
        <v>45657</v>
      </c>
      <c r="P128" s="106"/>
      <c r="Q128" s="106">
        <v>46022</v>
      </c>
    </row>
    <row r="129" spans="1:17" s="96" customFormat="1" ht="14.5" x14ac:dyDescent="0.35">
      <c r="A129" s="105" t="s">
        <v>864</v>
      </c>
      <c r="B129" s="94" t="s">
        <v>1567</v>
      </c>
      <c r="C129" s="105" t="s">
        <v>1568</v>
      </c>
      <c r="D129" s="13">
        <f t="shared" si="1"/>
        <v>1141564.44</v>
      </c>
      <c r="E129" s="13">
        <v>1126869.05</v>
      </c>
      <c r="F129" s="13">
        <v>14695.389999999898</v>
      </c>
      <c r="G129" s="13">
        <v>10337.969999999999</v>
      </c>
      <c r="H129" s="106" t="s">
        <v>2717</v>
      </c>
      <c r="I129" s="106">
        <v>44730</v>
      </c>
      <c r="J129" s="106">
        <v>44850</v>
      </c>
      <c r="K129" s="106">
        <v>44910</v>
      </c>
      <c r="L129" s="106">
        <v>45060</v>
      </c>
      <c r="M129" s="106">
        <v>45090</v>
      </c>
      <c r="N129" s="106">
        <v>45120</v>
      </c>
      <c r="O129" s="106">
        <v>45657</v>
      </c>
      <c r="P129" s="106"/>
      <c r="Q129" s="106">
        <v>46022</v>
      </c>
    </row>
    <row r="130" spans="1:17" s="96" customFormat="1" ht="39" x14ac:dyDescent="0.35">
      <c r="A130" s="105" t="s">
        <v>864</v>
      </c>
      <c r="B130" s="94" t="s">
        <v>1569</v>
      </c>
      <c r="C130" s="105" t="s">
        <v>1570</v>
      </c>
      <c r="D130" s="13">
        <f t="shared" si="1"/>
        <v>7320000</v>
      </c>
      <c r="E130" s="13">
        <v>7319999.9799999995</v>
      </c>
      <c r="F130" s="13">
        <v>2.0000000484287739E-2</v>
      </c>
      <c r="G130" s="13">
        <v>366000</v>
      </c>
      <c r="H130" s="106" t="s">
        <v>2718</v>
      </c>
      <c r="I130" s="106">
        <v>44629</v>
      </c>
      <c r="J130" s="106">
        <v>44749</v>
      </c>
      <c r="K130" s="106">
        <v>44809</v>
      </c>
      <c r="L130" s="106">
        <v>44959</v>
      </c>
      <c r="M130" s="106">
        <v>44899</v>
      </c>
      <c r="N130" s="106">
        <v>45049</v>
      </c>
      <c r="O130" s="106">
        <v>45657</v>
      </c>
      <c r="P130" s="106"/>
      <c r="Q130" s="106">
        <v>46022</v>
      </c>
    </row>
    <row r="131" spans="1:17" s="96" customFormat="1" ht="14.5" x14ac:dyDescent="0.35">
      <c r="A131" s="105" t="s">
        <v>1571</v>
      </c>
      <c r="B131" s="94" t="s">
        <v>1572</v>
      </c>
      <c r="C131" s="105" t="s">
        <v>1573</v>
      </c>
      <c r="D131" s="13">
        <f t="shared" si="1"/>
        <v>1098000</v>
      </c>
      <c r="E131" s="13">
        <v>1098000</v>
      </c>
      <c r="F131" s="13">
        <v>0</v>
      </c>
      <c r="G131" s="13">
        <v>988200</v>
      </c>
      <c r="H131" s="106" t="s">
        <v>2719</v>
      </c>
      <c r="I131" s="106">
        <v>45097</v>
      </c>
      <c r="J131" s="106">
        <v>45097</v>
      </c>
      <c r="K131" s="106">
        <v>45172</v>
      </c>
      <c r="L131" s="106">
        <v>45172</v>
      </c>
      <c r="M131" s="106">
        <v>45194</v>
      </c>
      <c r="N131" s="106">
        <v>45194</v>
      </c>
      <c r="O131" s="106">
        <v>46022</v>
      </c>
      <c r="P131" s="106"/>
      <c r="Q131" s="106">
        <v>46067</v>
      </c>
    </row>
    <row r="132" spans="1:17" s="96" customFormat="1" ht="14.5" x14ac:dyDescent="0.35">
      <c r="A132" s="105" t="s">
        <v>1574</v>
      </c>
      <c r="B132" s="94" t="s">
        <v>1575</v>
      </c>
      <c r="C132" s="105" t="s">
        <v>1576</v>
      </c>
      <c r="D132" s="13">
        <f t="shared" si="1"/>
        <v>3480511.36</v>
      </c>
      <c r="E132" s="13">
        <v>3480511.36</v>
      </c>
      <c r="F132" s="13">
        <v>0</v>
      </c>
      <c r="G132" s="13">
        <v>3132460.2239999999</v>
      </c>
      <c r="H132" s="106" t="s">
        <v>2720</v>
      </c>
      <c r="I132" s="106">
        <v>45079</v>
      </c>
      <c r="J132" s="106">
        <v>45079</v>
      </c>
      <c r="K132" s="106">
        <v>45154</v>
      </c>
      <c r="L132" s="106">
        <v>45154</v>
      </c>
      <c r="M132" s="106">
        <v>45176</v>
      </c>
      <c r="N132" s="106">
        <v>45176</v>
      </c>
      <c r="O132" s="106">
        <v>46022</v>
      </c>
      <c r="P132" s="106"/>
      <c r="Q132" s="106">
        <v>46067</v>
      </c>
    </row>
    <row r="133" spans="1:17" s="96" customFormat="1" ht="39" x14ac:dyDescent="0.35">
      <c r="A133" s="105" t="s">
        <v>1577</v>
      </c>
      <c r="B133" s="94" t="s">
        <v>1578</v>
      </c>
      <c r="C133" s="105" t="s">
        <v>1579</v>
      </c>
      <c r="D133" s="13">
        <f t="shared" si="1"/>
        <v>1295725.3999999999</v>
      </c>
      <c r="E133" s="13">
        <v>1295725.3999999999</v>
      </c>
      <c r="F133" s="13">
        <v>0</v>
      </c>
      <c r="G133" s="13">
        <v>1166152.8599999999</v>
      </c>
      <c r="H133" s="106" t="s">
        <v>2721</v>
      </c>
      <c r="I133" s="106">
        <v>45108</v>
      </c>
      <c r="J133" s="106">
        <v>45108</v>
      </c>
      <c r="K133" s="106">
        <v>45183</v>
      </c>
      <c r="L133" s="106">
        <v>45183</v>
      </c>
      <c r="M133" s="106">
        <v>45205</v>
      </c>
      <c r="N133" s="106">
        <v>45205</v>
      </c>
      <c r="O133" s="106">
        <v>46022</v>
      </c>
      <c r="P133" s="106"/>
      <c r="Q133" s="106">
        <v>46067</v>
      </c>
    </row>
    <row r="134" spans="1:17" s="96" customFormat="1" ht="52" x14ac:dyDescent="0.35">
      <c r="A134" s="105" t="s">
        <v>151</v>
      </c>
      <c r="B134" s="94" t="s">
        <v>1580</v>
      </c>
      <c r="C134" s="105" t="s">
        <v>1581</v>
      </c>
      <c r="D134" s="13">
        <f t="shared" ref="D134:D197" si="2">E134+F134</f>
        <v>4912431.0599999996</v>
      </c>
      <c r="E134" s="13">
        <v>4912431.0599999996</v>
      </c>
      <c r="F134" s="13">
        <v>0</v>
      </c>
      <c r="G134" s="13">
        <v>4421187.9539999999</v>
      </c>
      <c r="H134" s="106" t="s">
        <v>2722</v>
      </c>
      <c r="I134" s="106">
        <v>45133</v>
      </c>
      <c r="J134" s="106">
        <v>45133</v>
      </c>
      <c r="K134" s="106">
        <v>45208</v>
      </c>
      <c r="L134" s="106">
        <v>45208</v>
      </c>
      <c r="M134" s="106">
        <v>45230</v>
      </c>
      <c r="N134" s="106">
        <v>45230</v>
      </c>
      <c r="O134" s="106">
        <v>46022</v>
      </c>
      <c r="P134" s="106"/>
      <c r="Q134" s="106">
        <v>46067</v>
      </c>
    </row>
    <row r="135" spans="1:17" s="96" customFormat="1" ht="26" x14ac:dyDescent="0.35">
      <c r="A135" s="105" t="s">
        <v>1582</v>
      </c>
      <c r="B135" s="94" t="s">
        <v>1583</v>
      </c>
      <c r="C135" s="105" t="s">
        <v>1584</v>
      </c>
      <c r="D135" s="13">
        <f t="shared" si="2"/>
        <v>3262540.86</v>
      </c>
      <c r="E135" s="13">
        <v>3262540.86</v>
      </c>
      <c r="F135" s="13">
        <v>0</v>
      </c>
      <c r="G135" s="13">
        <v>1372218.55</v>
      </c>
      <c r="H135" s="106" t="s">
        <v>2723</v>
      </c>
      <c r="I135" s="106">
        <v>44750</v>
      </c>
      <c r="J135" s="106">
        <v>44795</v>
      </c>
      <c r="K135" s="106">
        <v>44930</v>
      </c>
      <c r="L135" s="106">
        <v>44995</v>
      </c>
      <c r="M135" s="106">
        <v>45050</v>
      </c>
      <c r="N135" s="106">
        <v>45150</v>
      </c>
      <c r="O135" s="106">
        <v>45716</v>
      </c>
      <c r="P135" s="106"/>
      <c r="Q135" s="106">
        <v>46067</v>
      </c>
    </row>
    <row r="136" spans="1:17" s="96" customFormat="1" ht="14.5" x14ac:dyDescent="0.35">
      <c r="A136" s="105" t="s">
        <v>1585</v>
      </c>
      <c r="B136" s="94" t="s">
        <v>1586</v>
      </c>
      <c r="C136" s="105" t="s">
        <v>1587</v>
      </c>
      <c r="D136" s="13">
        <f t="shared" si="2"/>
        <v>540441.92000000004</v>
      </c>
      <c r="E136" s="13">
        <v>540441.92000000004</v>
      </c>
      <c r="F136" s="13">
        <v>0</v>
      </c>
      <c r="G136" s="13">
        <v>486397.72800000006</v>
      </c>
      <c r="H136" s="106" t="s">
        <v>2723</v>
      </c>
      <c r="I136" s="106">
        <v>45139</v>
      </c>
      <c r="J136" s="106">
        <v>45139</v>
      </c>
      <c r="K136" s="106">
        <v>45214</v>
      </c>
      <c r="L136" s="106">
        <v>45214</v>
      </c>
      <c r="M136" s="106">
        <v>45236</v>
      </c>
      <c r="N136" s="106">
        <v>45236</v>
      </c>
      <c r="O136" s="106">
        <v>46022</v>
      </c>
      <c r="P136" s="106"/>
      <c r="Q136" s="106">
        <v>46067</v>
      </c>
    </row>
    <row r="137" spans="1:17" s="96" customFormat="1" ht="14.5" x14ac:dyDescent="0.35">
      <c r="A137" s="105" t="s">
        <v>1588</v>
      </c>
      <c r="B137" s="94" t="s">
        <v>1589</v>
      </c>
      <c r="C137" s="105" t="s">
        <v>1590</v>
      </c>
      <c r="D137" s="13">
        <f t="shared" si="2"/>
        <v>1789839.06</v>
      </c>
      <c r="E137" s="13">
        <v>1789839.06</v>
      </c>
      <c r="F137" s="13">
        <v>0</v>
      </c>
      <c r="G137" s="13">
        <v>1610855.1540000001</v>
      </c>
      <c r="H137" s="106" t="s">
        <v>2724</v>
      </c>
      <c r="I137" s="106">
        <v>45140</v>
      </c>
      <c r="J137" s="106">
        <v>45140</v>
      </c>
      <c r="K137" s="106">
        <v>45215</v>
      </c>
      <c r="L137" s="106">
        <v>45215</v>
      </c>
      <c r="M137" s="106">
        <v>45237</v>
      </c>
      <c r="N137" s="106">
        <v>45237</v>
      </c>
      <c r="O137" s="106">
        <v>46022</v>
      </c>
      <c r="P137" s="106"/>
      <c r="Q137" s="106">
        <v>46067</v>
      </c>
    </row>
    <row r="138" spans="1:17" s="96" customFormat="1" ht="14.5" x14ac:dyDescent="0.35">
      <c r="A138" s="105" t="s">
        <v>1591</v>
      </c>
      <c r="B138" s="94" t="s">
        <v>1592</v>
      </c>
      <c r="C138" s="105" t="s">
        <v>1593</v>
      </c>
      <c r="D138" s="13">
        <f t="shared" si="2"/>
        <v>359719.05</v>
      </c>
      <c r="E138" s="13">
        <v>359719.05</v>
      </c>
      <c r="F138" s="13">
        <v>0</v>
      </c>
      <c r="G138" s="13">
        <v>323747.14500000002</v>
      </c>
      <c r="H138" s="106" t="s">
        <v>2723</v>
      </c>
      <c r="I138" s="106">
        <v>45139</v>
      </c>
      <c r="J138" s="106">
        <v>45139</v>
      </c>
      <c r="K138" s="106">
        <v>45214</v>
      </c>
      <c r="L138" s="106">
        <v>45214</v>
      </c>
      <c r="M138" s="106">
        <v>45236</v>
      </c>
      <c r="N138" s="106">
        <v>45236</v>
      </c>
      <c r="O138" s="106">
        <v>46022</v>
      </c>
      <c r="P138" s="106"/>
      <c r="Q138" s="106">
        <v>46067</v>
      </c>
    </row>
    <row r="139" spans="1:17" s="96" customFormat="1" ht="14.5" x14ac:dyDescent="0.35">
      <c r="A139" s="105" t="s">
        <v>1591</v>
      </c>
      <c r="B139" s="94" t="s">
        <v>1594</v>
      </c>
      <c r="C139" s="105" t="s">
        <v>1595</v>
      </c>
      <c r="D139" s="13">
        <f t="shared" si="2"/>
        <v>951600</v>
      </c>
      <c r="E139" s="13">
        <v>951600</v>
      </c>
      <c r="F139" s="13">
        <v>0</v>
      </c>
      <c r="G139" s="13">
        <v>856440</v>
      </c>
      <c r="H139" s="106" t="s">
        <v>2723</v>
      </c>
      <c r="I139" s="106">
        <v>45139</v>
      </c>
      <c r="J139" s="106">
        <v>45139</v>
      </c>
      <c r="K139" s="106">
        <v>45214</v>
      </c>
      <c r="L139" s="106">
        <v>45214</v>
      </c>
      <c r="M139" s="106">
        <v>45236</v>
      </c>
      <c r="N139" s="106">
        <v>45236</v>
      </c>
      <c r="O139" s="106">
        <v>46022</v>
      </c>
      <c r="P139" s="106"/>
      <c r="Q139" s="106">
        <v>46067</v>
      </c>
    </row>
    <row r="140" spans="1:17" s="96" customFormat="1" ht="14.5" x14ac:dyDescent="0.35">
      <c r="A140" s="105" t="s">
        <v>1596</v>
      </c>
      <c r="B140" s="94" t="s">
        <v>1597</v>
      </c>
      <c r="C140" s="105" t="s">
        <v>1587</v>
      </c>
      <c r="D140" s="13">
        <f t="shared" si="2"/>
        <v>1876179.2</v>
      </c>
      <c r="E140" s="13">
        <v>1876179.2</v>
      </c>
      <c r="F140" s="13">
        <v>0</v>
      </c>
      <c r="G140" s="13">
        <v>1688561.28</v>
      </c>
      <c r="H140" s="106" t="s">
        <v>2725</v>
      </c>
      <c r="I140" s="106">
        <v>45176</v>
      </c>
      <c r="J140" s="106">
        <v>45176</v>
      </c>
      <c r="K140" s="106">
        <v>45251</v>
      </c>
      <c r="L140" s="106">
        <v>45251</v>
      </c>
      <c r="M140" s="106">
        <v>45273</v>
      </c>
      <c r="N140" s="106">
        <v>45273</v>
      </c>
      <c r="O140" s="106">
        <v>46022</v>
      </c>
      <c r="P140" s="106"/>
      <c r="Q140" s="106">
        <v>46067</v>
      </c>
    </row>
    <row r="141" spans="1:17" s="96" customFormat="1" ht="14.5" x14ac:dyDescent="0.35">
      <c r="A141" s="105" t="s">
        <v>1596</v>
      </c>
      <c r="B141" s="94" t="s">
        <v>1598</v>
      </c>
      <c r="C141" s="105" t="s">
        <v>1599</v>
      </c>
      <c r="D141" s="13">
        <f t="shared" si="2"/>
        <v>1350535</v>
      </c>
      <c r="E141" s="13">
        <v>1350535</v>
      </c>
      <c r="F141" s="13">
        <v>0</v>
      </c>
      <c r="G141" s="13">
        <v>1215481.5</v>
      </c>
      <c r="H141" s="106" t="s">
        <v>2726</v>
      </c>
      <c r="I141" s="106">
        <v>45171</v>
      </c>
      <c r="J141" s="106">
        <v>45171</v>
      </c>
      <c r="K141" s="106">
        <v>45246</v>
      </c>
      <c r="L141" s="106">
        <v>45246</v>
      </c>
      <c r="M141" s="106">
        <v>45268</v>
      </c>
      <c r="N141" s="106">
        <v>45268</v>
      </c>
      <c r="O141" s="106">
        <v>46022</v>
      </c>
      <c r="P141" s="106"/>
      <c r="Q141" s="106">
        <v>46067</v>
      </c>
    </row>
    <row r="142" spans="1:17" s="96" customFormat="1" ht="26" x14ac:dyDescent="0.35">
      <c r="A142" s="105" t="s">
        <v>864</v>
      </c>
      <c r="B142" s="94" t="s">
        <v>1600</v>
      </c>
      <c r="C142" s="105" t="s">
        <v>1601</v>
      </c>
      <c r="D142" s="13">
        <f t="shared" si="2"/>
        <v>12000000</v>
      </c>
      <c r="E142" s="13">
        <v>9000000</v>
      </c>
      <c r="F142" s="13">
        <v>3000000</v>
      </c>
      <c r="G142" s="13">
        <v>543914.9</v>
      </c>
      <c r="H142" s="106" t="s">
        <v>2727</v>
      </c>
      <c r="I142" s="106">
        <v>43358</v>
      </c>
      <c r="J142" s="106">
        <v>43478</v>
      </c>
      <c r="K142" s="106">
        <v>43538</v>
      </c>
      <c r="L142" s="106">
        <v>43688</v>
      </c>
      <c r="M142" s="106">
        <v>43748</v>
      </c>
      <c r="N142" s="106">
        <v>43948</v>
      </c>
      <c r="O142" s="106">
        <v>45657</v>
      </c>
      <c r="P142" s="106"/>
      <c r="Q142" s="106">
        <v>46022</v>
      </c>
    </row>
    <row r="143" spans="1:17" s="96" customFormat="1" ht="14.5" x14ac:dyDescent="0.35">
      <c r="A143" s="105" t="s">
        <v>864</v>
      </c>
      <c r="B143" s="94" t="s">
        <v>1602</v>
      </c>
      <c r="C143" s="105" t="s">
        <v>1603</v>
      </c>
      <c r="D143" s="13">
        <f t="shared" si="2"/>
        <v>1750000</v>
      </c>
      <c r="E143" s="13">
        <v>1718516.99</v>
      </c>
      <c r="F143" s="13">
        <v>31483.010000000009</v>
      </c>
      <c r="G143" s="13">
        <v>11000</v>
      </c>
      <c r="H143" s="106" t="s">
        <v>2728</v>
      </c>
      <c r="I143" s="106">
        <v>43118</v>
      </c>
      <c r="J143" s="106">
        <v>43238</v>
      </c>
      <c r="K143" s="106">
        <v>43298</v>
      </c>
      <c r="L143" s="106">
        <v>43448</v>
      </c>
      <c r="M143" s="106">
        <v>43598</v>
      </c>
      <c r="N143" s="106">
        <v>43688</v>
      </c>
      <c r="O143" s="106">
        <v>45657</v>
      </c>
      <c r="P143" s="106"/>
      <c r="Q143" s="106">
        <v>46022</v>
      </c>
    </row>
    <row r="144" spans="1:17" s="96" customFormat="1" ht="26" x14ac:dyDescent="0.35">
      <c r="A144" s="105" t="s">
        <v>864</v>
      </c>
      <c r="B144" s="94" t="s">
        <v>1604</v>
      </c>
      <c r="C144" s="105" t="s">
        <v>1605</v>
      </c>
      <c r="D144" s="13">
        <f t="shared" si="2"/>
        <v>900000</v>
      </c>
      <c r="E144" s="13">
        <v>598719.9</v>
      </c>
      <c r="F144" s="13">
        <v>301280.09999999998</v>
      </c>
      <c r="G144" s="13">
        <v>3678.39</v>
      </c>
      <c r="H144" s="106">
        <v>43598</v>
      </c>
      <c r="I144" s="106">
        <v>43508</v>
      </c>
      <c r="J144" s="106">
        <v>43628</v>
      </c>
      <c r="K144" s="106">
        <v>43688</v>
      </c>
      <c r="L144" s="106">
        <v>43838</v>
      </c>
      <c r="M144" s="106">
        <v>43988</v>
      </c>
      <c r="N144" s="106">
        <v>44078</v>
      </c>
      <c r="O144" s="106">
        <v>45657</v>
      </c>
      <c r="P144" s="106"/>
      <c r="Q144" s="106">
        <v>46022</v>
      </c>
    </row>
    <row r="145" spans="1:17" s="96" customFormat="1" ht="14.5" x14ac:dyDescent="0.35">
      <c r="A145" s="105" t="s">
        <v>864</v>
      </c>
      <c r="B145" s="94" t="s">
        <v>1606</v>
      </c>
      <c r="C145" s="105" t="s">
        <v>1607</v>
      </c>
      <c r="D145" s="13">
        <f t="shared" si="2"/>
        <v>6000000</v>
      </c>
      <c r="E145" s="13">
        <v>5226965.25</v>
      </c>
      <c r="F145" s="13">
        <v>773034.75</v>
      </c>
      <c r="G145" s="13">
        <v>2127.5</v>
      </c>
      <c r="H145" s="106" t="s">
        <v>2729</v>
      </c>
      <c r="I145" s="106">
        <v>42563</v>
      </c>
      <c r="J145" s="106">
        <v>42683</v>
      </c>
      <c r="K145" s="106">
        <v>42743</v>
      </c>
      <c r="L145" s="106">
        <v>42893</v>
      </c>
      <c r="M145" s="106">
        <v>43143</v>
      </c>
      <c r="N145" s="106">
        <v>43233</v>
      </c>
      <c r="O145" s="106">
        <v>45657</v>
      </c>
      <c r="P145" s="106"/>
      <c r="Q145" s="106">
        <v>46022</v>
      </c>
    </row>
    <row r="146" spans="1:17" s="96" customFormat="1" ht="26" x14ac:dyDescent="0.35">
      <c r="A146" s="105" t="s">
        <v>1608</v>
      </c>
      <c r="B146" s="94" t="s">
        <v>1609</v>
      </c>
      <c r="C146" s="105" t="s">
        <v>1610</v>
      </c>
      <c r="D146" s="13">
        <f t="shared" si="2"/>
        <v>300000</v>
      </c>
      <c r="E146" s="13">
        <v>299622.26</v>
      </c>
      <c r="F146" s="13">
        <v>377.73999999999069</v>
      </c>
      <c r="G146" s="13">
        <v>3312.71</v>
      </c>
      <c r="H146" s="106" t="s">
        <v>2730</v>
      </c>
      <c r="I146" s="106">
        <v>43111</v>
      </c>
      <c r="J146" s="106">
        <v>43231</v>
      </c>
      <c r="K146" s="106">
        <v>43291</v>
      </c>
      <c r="L146" s="106">
        <v>43441</v>
      </c>
      <c r="M146" s="106">
        <v>43691</v>
      </c>
      <c r="N146" s="106">
        <v>43781</v>
      </c>
      <c r="O146" s="106">
        <v>45657</v>
      </c>
      <c r="P146" s="106"/>
      <c r="Q146" s="106">
        <v>46022</v>
      </c>
    </row>
    <row r="147" spans="1:17" s="96" customFormat="1" ht="14.5" x14ac:dyDescent="0.35">
      <c r="A147" s="105" t="s">
        <v>864</v>
      </c>
      <c r="B147" s="94" t="s">
        <v>1611</v>
      </c>
      <c r="C147" s="105" t="s">
        <v>1612</v>
      </c>
      <c r="D147" s="13">
        <f t="shared" si="2"/>
        <v>4000000</v>
      </c>
      <c r="E147" s="13">
        <v>3800174.23</v>
      </c>
      <c r="F147" s="13">
        <v>199825.77000000002</v>
      </c>
      <c r="G147" s="13">
        <v>134153.06049999999</v>
      </c>
      <c r="H147" s="106" t="s">
        <v>2731</v>
      </c>
      <c r="I147" s="106">
        <v>44421</v>
      </c>
      <c r="J147" s="106">
        <v>44541</v>
      </c>
      <c r="K147" s="106">
        <v>44601</v>
      </c>
      <c r="L147" s="106">
        <v>44751</v>
      </c>
      <c r="M147" s="106">
        <v>44751</v>
      </c>
      <c r="N147" s="106">
        <v>44871</v>
      </c>
      <c r="O147" s="106">
        <v>45657</v>
      </c>
      <c r="P147" s="106"/>
      <c r="Q147" s="106">
        <v>46022</v>
      </c>
    </row>
    <row r="148" spans="1:17" s="96" customFormat="1" ht="14.5" x14ac:dyDescent="0.35">
      <c r="A148" s="105" t="s">
        <v>864</v>
      </c>
      <c r="B148" s="94" t="s">
        <v>1373</v>
      </c>
      <c r="C148" s="105" t="s">
        <v>1374</v>
      </c>
      <c r="D148" s="13">
        <f t="shared" si="2"/>
        <v>8550000</v>
      </c>
      <c r="E148" s="13">
        <v>5242342.6399999997</v>
      </c>
      <c r="F148" s="13">
        <v>3307657.3600000003</v>
      </c>
      <c r="G148" s="13">
        <v>498361.80800000002</v>
      </c>
      <c r="H148" s="106" t="s">
        <v>2732</v>
      </c>
      <c r="I148" s="106">
        <v>43295</v>
      </c>
      <c r="J148" s="106">
        <v>43415</v>
      </c>
      <c r="K148" s="106">
        <v>43475</v>
      </c>
      <c r="L148" s="106">
        <v>43625</v>
      </c>
      <c r="M148" s="106">
        <v>43625</v>
      </c>
      <c r="N148" s="106">
        <v>43745</v>
      </c>
      <c r="O148" s="106">
        <v>45657</v>
      </c>
      <c r="P148" s="106"/>
      <c r="Q148" s="106">
        <v>46022</v>
      </c>
    </row>
    <row r="149" spans="1:17" s="96" customFormat="1" ht="14.5" x14ac:dyDescent="0.35">
      <c r="A149" s="105" t="s">
        <v>864</v>
      </c>
      <c r="B149" s="94" t="s">
        <v>1613</v>
      </c>
      <c r="C149" s="105" t="s">
        <v>1614</v>
      </c>
      <c r="D149" s="13">
        <f t="shared" si="2"/>
        <v>3150578.33</v>
      </c>
      <c r="E149" s="13">
        <v>2605082.2200000002</v>
      </c>
      <c r="F149" s="13">
        <v>545496.10999999987</v>
      </c>
      <c r="G149" s="13">
        <v>376418.78000000014</v>
      </c>
      <c r="H149" s="106" t="s">
        <v>2733</v>
      </c>
      <c r="I149" s="106">
        <v>44471</v>
      </c>
      <c r="J149" s="106">
        <v>44591</v>
      </c>
      <c r="K149" s="106">
        <v>44651</v>
      </c>
      <c r="L149" s="106">
        <v>44801</v>
      </c>
      <c r="M149" s="106">
        <v>44801</v>
      </c>
      <c r="N149" s="106">
        <v>44921</v>
      </c>
      <c r="O149" s="106">
        <v>45657</v>
      </c>
      <c r="P149" s="106"/>
      <c r="Q149" s="106">
        <v>46022</v>
      </c>
    </row>
    <row r="150" spans="1:17" s="96" customFormat="1" ht="14.5" x14ac:dyDescent="0.35">
      <c r="A150" s="105" t="s">
        <v>864</v>
      </c>
      <c r="B150" s="94" t="s">
        <v>1615</v>
      </c>
      <c r="C150" s="105" t="s">
        <v>1616</v>
      </c>
      <c r="D150" s="13">
        <f t="shared" si="2"/>
        <v>1621382.18</v>
      </c>
      <c r="E150" s="13">
        <v>1495777.78</v>
      </c>
      <c r="F150" s="13">
        <v>125604.39999999991</v>
      </c>
      <c r="G150" s="13">
        <v>71833.710000000006</v>
      </c>
      <c r="H150" s="106" t="s">
        <v>2733</v>
      </c>
      <c r="I150" s="106">
        <v>44471</v>
      </c>
      <c r="J150" s="106">
        <v>44591</v>
      </c>
      <c r="K150" s="106">
        <v>44651</v>
      </c>
      <c r="L150" s="106">
        <v>44801</v>
      </c>
      <c r="M150" s="106">
        <v>44801</v>
      </c>
      <c r="N150" s="106">
        <v>44921</v>
      </c>
      <c r="O150" s="106">
        <v>45657</v>
      </c>
      <c r="P150" s="106"/>
      <c r="Q150" s="106">
        <v>46022</v>
      </c>
    </row>
    <row r="151" spans="1:17" s="96" customFormat="1" ht="14.5" x14ac:dyDescent="0.35">
      <c r="A151" s="105" t="s">
        <v>864</v>
      </c>
      <c r="B151" s="94" t="s">
        <v>1617</v>
      </c>
      <c r="C151" s="105" t="s">
        <v>1618</v>
      </c>
      <c r="D151" s="13">
        <f t="shared" si="2"/>
        <v>8000000</v>
      </c>
      <c r="E151" s="13">
        <v>7518577.1500000004</v>
      </c>
      <c r="F151" s="13">
        <v>481422.84999999963</v>
      </c>
      <c r="G151" s="13">
        <v>1042857.71</v>
      </c>
      <c r="H151" s="106" t="s">
        <v>2734</v>
      </c>
      <c r="I151" s="106">
        <v>43363</v>
      </c>
      <c r="J151" s="106">
        <v>43483</v>
      </c>
      <c r="K151" s="106">
        <v>43543</v>
      </c>
      <c r="L151" s="106">
        <v>43693</v>
      </c>
      <c r="M151" s="106">
        <v>43693</v>
      </c>
      <c r="N151" s="106">
        <v>43813</v>
      </c>
      <c r="O151" s="106">
        <v>45657</v>
      </c>
      <c r="P151" s="106"/>
      <c r="Q151" s="106">
        <v>46022</v>
      </c>
    </row>
    <row r="152" spans="1:17" s="96" customFormat="1" ht="14.5" x14ac:dyDescent="0.35">
      <c r="A152" s="105" t="s">
        <v>864</v>
      </c>
      <c r="B152" s="94" t="s">
        <v>1619</v>
      </c>
      <c r="C152" s="105" t="s">
        <v>1620</v>
      </c>
      <c r="D152" s="13">
        <f t="shared" si="2"/>
        <v>4000000</v>
      </c>
      <c r="E152" s="13">
        <v>1804918.89</v>
      </c>
      <c r="F152" s="13">
        <v>2195081.1100000003</v>
      </c>
      <c r="G152" s="13">
        <v>90245.95</v>
      </c>
      <c r="H152" s="106">
        <v>44517</v>
      </c>
      <c r="I152" s="106">
        <v>44427</v>
      </c>
      <c r="J152" s="106">
        <v>44547</v>
      </c>
      <c r="K152" s="106">
        <v>44607</v>
      </c>
      <c r="L152" s="106">
        <v>44757</v>
      </c>
      <c r="M152" s="106">
        <v>44757</v>
      </c>
      <c r="N152" s="106">
        <v>44877</v>
      </c>
      <c r="O152" s="106">
        <v>45657</v>
      </c>
      <c r="P152" s="106"/>
      <c r="Q152" s="106">
        <v>46022</v>
      </c>
    </row>
    <row r="153" spans="1:17" s="96" customFormat="1" ht="14.5" x14ac:dyDescent="0.35">
      <c r="A153" s="105" t="s">
        <v>1621</v>
      </c>
      <c r="B153" s="94" t="s">
        <v>1622</v>
      </c>
      <c r="C153" s="105" t="s">
        <v>1623</v>
      </c>
      <c r="D153" s="13">
        <f t="shared" si="2"/>
        <v>120000</v>
      </c>
      <c r="E153" s="13">
        <v>120000</v>
      </c>
      <c r="F153" s="13">
        <v>0</v>
      </c>
      <c r="G153" s="13">
        <v>108000</v>
      </c>
      <c r="H153" s="106">
        <v>44355</v>
      </c>
      <c r="I153" s="106">
        <v>44410</v>
      </c>
      <c r="J153" s="106">
        <v>44492</v>
      </c>
      <c r="K153" s="106">
        <v>44602</v>
      </c>
      <c r="L153" s="106">
        <v>44697</v>
      </c>
      <c r="M153" s="106">
        <v>44729</v>
      </c>
      <c r="N153" s="106">
        <v>45025</v>
      </c>
      <c r="O153" s="106">
        <v>46022</v>
      </c>
      <c r="P153" s="106"/>
      <c r="Q153" s="106">
        <v>46067</v>
      </c>
    </row>
    <row r="154" spans="1:17" s="96" customFormat="1" ht="14.5" x14ac:dyDescent="0.35">
      <c r="A154" s="105" t="s">
        <v>1624</v>
      </c>
      <c r="B154" s="94" t="s">
        <v>1625</v>
      </c>
      <c r="C154" s="105" t="s">
        <v>1626</v>
      </c>
      <c r="D154" s="13">
        <f t="shared" si="2"/>
        <v>119931</v>
      </c>
      <c r="E154" s="13">
        <v>119931</v>
      </c>
      <c r="F154" s="13">
        <v>0</v>
      </c>
      <c r="G154" s="13">
        <v>107937.90000000001</v>
      </c>
      <c r="H154" s="106">
        <v>44355</v>
      </c>
      <c r="I154" s="106">
        <v>44410</v>
      </c>
      <c r="J154" s="106">
        <v>44492</v>
      </c>
      <c r="K154" s="106">
        <v>44602</v>
      </c>
      <c r="L154" s="106">
        <v>44697</v>
      </c>
      <c r="M154" s="106">
        <v>44729</v>
      </c>
      <c r="N154" s="106">
        <v>45025</v>
      </c>
      <c r="O154" s="106">
        <v>46022</v>
      </c>
      <c r="P154" s="106"/>
      <c r="Q154" s="106">
        <v>46067</v>
      </c>
    </row>
    <row r="155" spans="1:17" s="96" customFormat="1" ht="26" x14ac:dyDescent="0.35">
      <c r="A155" s="105" t="s">
        <v>1627</v>
      </c>
      <c r="B155" s="94" t="s">
        <v>1628</v>
      </c>
      <c r="C155" s="105" t="s">
        <v>1629</v>
      </c>
      <c r="D155" s="13">
        <f t="shared" si="2"/>
        <v>119684</v>
      </c>
      <c r="E155" s="13">
        <v>119684</v>
      </c>
      <c r="F155" s="13">
        <v>0</v>
      </c>
      <c r="G155" s="13">
        <v>107715.6</v>
      </c>
      <c r="H155" s="106">
        <v>44355</v>
      </c>
      <c r="I155" s="106">
        <v>44410</v>
      </c>
      <c r="J155" s="106">
        <v>44492</v>
      </c>
      <c r="K155" s="106">
        <v>44602</v>
      </c>
      <c r="L155" s="106">
        <v>44697</v>
      </c>
      <c r="M155" s="106">
        <v>44729</v>
      </c>
      <c r="N155" s="106">
        <v>45025</v>
      </c>
      <c r="O155" s="106">
        <v>46022</v>
      </c>
      <c r="P155" s="106"/>
      <c r="Q155" s="106">
        <v>46067</v>
      </c>
    </row>
    <row r="156" spans="1:17" s="96" customFormat="1" ht="14.5" x14ac:dyDescent="0.35">
      <c r="A156" s="105" t="s">
        <v>1630</v>
      </c>
      <c r="B156" s="94" t="s">
        <v>1631</v>
      </c>
      <c r="C156" s="105" t="s">
        <v>1632</v>
      </c>
      <c r="D156" s="13">
        <f t="shared" si="2"/>
        <v>119873</v>
      </c>
      <c r="E156" s="13">
        <v>119873</v>
      </c>
      <c r="F156" s="13">
        <v>0</v>
      </c>
      <c r="G156" s="13">
        <v>107885.7</v>
      </c>
      <c r="H156" s="106">
        <v>44355</v>
      </c>
      <c r="I156" s="106">
        <v>44410</v>
      </c>
      <c r="J156" s="106">
        <v>44492</v>
      </c>
      <c r="K156" s="106">
        <v>44602</v>
      </c>
      <c r="L156" s="106">
        <v>44697</v>
      </c>
      <c r="M156" s="106">
        <v>44729</v>
      </c>
      <c r="N156" s="106">
        <v>45025</v>
      </c>
      <c r="O156" s="106">
        <v>46022</v>
      </c>
      <c r="P156" s="106"/>
      <c r="Q156" s="106">
        <v>46067</v>
      </c>
    </row>
    <row r="157" spans="1:17" s="96" customFormat="1" ht="14.5" x14ac:dyDescent="0.35">
      <c r="A157" s="105" t="s">
        <v>1633</v>
      </c>
      <c r="B157" s="94" t="s">
        <v>1634</v>
      </c>
      <c r="C157" s="105" t="s">
        <v>1635</v>
      </c>
      <c r="D157" s="13">
        <f t="shared" si="2"/>
        <v>119846</v>
      </c>
      <c r="E157" s="13">
        <v>119846</v>
      </c>
      <c r="F157" s="13">
        <v>0</v>
      </c>
      <c r="G157" s="13">
        <v>107861.40000000001</v>
      </c>
      <c r="H157" s="106">
        <v>44355</v>
      </c>
      <c r="I157" s="106">
        <v>44410</v>
      </c>
      <c r="J157" s="106">
        <v>44492</v>
      </c>
      <c r="K157" s="106">
        <v>44602</v>
      </c>
      <c r="L157" s="106">
        <v>44697</v>
      </c>
      <c r="M157" s="106">
        <v>44729</v>
      </c>
      <c r="N157" s="106">
        <v>45025</v>
      </c>
      <c r="O157" s="106">
        <v>46022</v>
      </c>
      <c r="P157" s="106"/>
      <c r="Q157" s="106">
        <v>46067</v>
      </c>
    </row>
    <row r="158" spans="1:17" s="96" customFormat="1" ht="26" x14ac:dyDescent="0.35">
      <c r="A158" s="105" t="s">
        <v>1636</v>
      </c>
      <c r="B158" s="94" t="s">
        <v>1637</v>
      </c>
      <c r="C158" s="105" t="s">
        <v>1638</v>
      </c>
      <c r="D158" s="13">
        <f t="shared" si="2"/>
        <v>119950</v>
      </c>
      <c r="E158" s="13">
        <v>119950</v>
      </c>
      <c r="F158" s="13">
        <v>0</v>
      </c>
      <c r="G158" s="13">
        <v>107955</v>
      </c>
      <c r="H158" s="106">
        <v>44355</v>
      </c>
      <c r="I158" s="106">
        <v>44410</v>
      </c>
      <c r="J158" s="106">
        <v>44492</v>
      </c>
      <c r="K158" s="106">
        <v>44602</v>
      </c>
      <c r="L158" s="106">
        <v>44697</v>
      </c>
      <c r="M158" s="106">
        <v>44729</v>
      </c>
      <c r="N158" s="106">
        <v>45025</v>
      </c>
      <c r="O158" s="106">
        <v>46022</v>
      </c>
      <c r="P158" s="106"/>
      <c r="Q158" s="106">
        <v>46067</v>
      </c>
    </row>
    <row r="159" spans="1:17" s="96" customFormat="1" ht="14.5" x14ac:dyDescent="0.35">
      <c r="A159" s="105" t="s">
        <v>1639</v>
      </c>
      <c r="B159" s="94" t="s">
        <v>1640</v>
      </c>
      <c r="C159" s="105" t="s">
        <v>1641</v>
      </c>
      <c r="D159" s="13">
        <f t="shared" si="2"/>
        <v>119968</v>
      </c>
      <c r="E159" s="13">
        <v>119968</v>
      </c>
      <c r="F159" s="13">
        <v>0</v>
      </c>
      <c r="G159" s="13">
        <v>107971.2</v>
      </c>
      <c r="H159" s="106">
        <v>44355</v>
      </c>
      <c r="I159" s="106">
        <v>44410</v>
      </c>
      <c r="J159" s="106">
        <v>44492</v>
      </c>
      <c r="K159" s="106">
        <v>44602</v>
      </c>
      <c r="L159" s="106">
        <v>44697</v>
      </c>
      <c r="M159" s="106">
        <v>44729</v>
      </c>
      <c r="N159" s="106">
        <v>45025</v>
      </c>
      <c r="O159" s="106">
        <v>46022</v>
      </c>
      <c r="P159" s="106"/>
      <c r="Q159" s="106">
        <v>46067</v>
      </c>
    </row>
    <row r="160" spans="1:17" s="96" customFormat="1" ht="39" x14ac:dyDescent="0.35">
      <c r="A160" s="105" t="s">
        <v>1642</v>
      </c>
      <c r="B160" s="94" t="s">
        <v>1643</v>
      </c>
      <c r="C160" s="105" t="s">
        <v>1644</v>
      </c>
      <c r="D160" s="13">
        <f t="shared" si="2"/>
        <v>117730</v>
      </c>
      <c r="E160" s="13">
        <v>117730</v>
      </c>
      <c r="F160" s="13">
        <v>0</v>
      </c>
      <c r="G160" s="13">
        <v>105957</v>
      </c>
      <c r="H160" s="106">
        <v>44355</v>
      </c>
      <c r="I160" s="106">
        <v>44410</v>
      </c>
      <c r="J160" s="106">
        <v>44492</v>
      </c>
      <c r="K160" s="106">
        <v>44602</v>
      </c>
      <c r="L160" s="106">
        <v>44697</v>
      </c>
      <c r="M160" s="106">
        <v>44729</v>
      </c>
      <c r="N160" s="106">
        <v>45025</v>
      </c>
      <c r="O160" s="106">
        <v>46022</v>
      </c>
      <c r="P160" s="106"/>
      <c r="Q160" s="106">
        <v>46067</v>
      </c>
    </row>
    <row r="161" spans="1:17" s="96" customFormat="1" ht="14.5" x14ac:dyDescent="0.35">
      <c r="A161" s="105" t="s">
        <v>1645</v>
      </c>
      <c r="B161" s="94" t="s">
        <v>1646</v>
      </c>
      <c r="C161" s="105" t="s">
        <v>1647</v>
      </c>
      <c r="D161" s="13">
        <f t="shared" si="2"/>
        <v>120000</v>
      </c>
      <c r="E161" s="13">
        <v>120000</v>
      </c>
      <c r="F161" s="13">
        <v>0</v>
      </c>
      <c r="G161" s="13">
        <v>108000</v>
      </c>
      <c r="H161" s="106" t="s">
        <v>2735</v>
      </c>
      <c r="I161" s="106">
        <v>44412</v>
      </c>
      <c r="J161" s="106">
        <v>44494</v>
      </c>
      <c r="K161" s="106">
        <v>44604</v>
      </c>
      <c r="L161" s="106">
        <v>44699</v>
      </c>
      <c r="M161" s="106">
        <v>44731</v>
      </c>
      <c r="N161" s="106">
        <v>45027</v>
      </c>
      <c r="O161" s="106">
        <v>46022</v>
      </c>
      <c r="P161" s="106"/>
      <c r="Q161" s="106">
        <v>46067</v>
      </c>
    </row>
    <row r="162" spans="1:17" s="96" customFormat="1" ht="14.5" x14ac:dyDescent="0.35">
      <c r="A162" s="105" t="s">
        <v>1648</v>
      </c>
      <c r="B162" s="94" t="s">
        <v>1649</v>
      </c>
      <c r="C162" s="105" t="s">
        <v>1650</v>
      </c>
      <c r="D162" s="13">
        <f t="shared" si="2"/>
        <v>120000</v>
      </c>
      <c r="E162" s="13">
        <v>120000</v>
      </c>
      <c r="F162" s="13">
        <v>0</v>
      </c>
      <c r="G162" s="13">
        <v>108000</v>
      </c>
      <c r="H162" s="106" t="s">
        <v>2736</v>
      </c>
      <c r="I162" s="106">
        <v>44411</v>
      </c>
      <c r="J162" s="106">
        <v>44493</v>
      </c>
      <c r="K162" s="106">
        <v>44603</v>
      </c>
      <c r="L162" s="106">
        <v>44698</v>
      </c>
      <c r="M162" s="106">
        <v>44730</v>
      </c>
      <c r="N162" s="106">
        <v>45026</v>
      </c>
      <c r="O162" s="106">
        <v>46022</v>
      </c>
      <c r="P162" s="106"/>
      <c r="Q162" s="106">
        <v>46067</v>
      </c>
    </row>
    <row r="163" spans="1:17" s="96" customFormat="1" ht="14.5" x14ac:dyDescent="0.35">
      <c r="A163" s="105" t="s">
        <v>1651</v>
      </c>
      <c r="B163" s="94" t="s">
        <v>1652</v>
      </c>
      <c r="C163" s="105" t="s">
        <v>1653</v>
      </c>
      <c r="D163" s="13">
        <f t="shared" si="2"/>
        <v>109654</v>
      </c>
      <c r="E163" s="13">
        <v>109654</v>
      </c>
      <c r="F163" s="13">
        <v>0</v>
      </c>
      <c r="G163" s="13">
        <v>98688.6</v>
      </c>
      <c r="H163" s="106">
        <v>44355</v>
      </c>
      <c r="I163" s="106">
        <v>44410</v>
      </c>
      <c r="J163" s="106">
        <v>44492</v>
      </c>
      <c r="K163" s="106">
        <v>44602</v>
      </c>
      <c r="L163" s="106">
        <v>44697</v>
      </c>
      <c r="M163" s="106">
        <v>44729</v>
      </c>
      <c r="N163" s="106">
        <v>45025</v>
      </c>
      <c r="O163" s="106">
        <v>46022</v>
      </c>
      <c r="P163" s="106"/>
      <c r="Q163" s="106">
        <v>46067</v>
      </c>
    </row>
    <row r="164" spans="1:17" s="96" customFormat="1" ht="26" x14ac:dyDescent="0.35">
      <c r="A164" s="105" t="s">
        <v>1654</v>
      </c>
      <c r="B164" s="94" t="s">
        <v>1655</v>
      </c>
      <c r="C164" s="105" t="s">
        <v>1656</v>
      </c>
      <c r="D164" s="13">
        <f t="shared" si="2"/>
        <v>117730</v>
      </c>
      <c r="E164" s="13">
        <v>117730</v>
      </c>
      <c r="F164" s="13">
        <v>0</v>
      </c>
      <c r="G164" s="13">
        <v>105957</v>
      </c>
      <c r="H164" s="106">
        <v>44355</v>
      </c>
      <c r="I164" s="106">
        <v>44410</v>
      </c>
      <c r="J164" s="106">
        <v>44492</v>
      </c>
      <c r="K164" s="106">
        <v>44602</v>
      </c>
      <c r="L164" s="106">
        <v>44697</v>
      </c>
      <c r="M164" s="106">
        <v>44729</v>
      </c>
      <c r="N164" s="106">
        <v>45025</v>
      </c>
      <c r="O164" s="106">
        <v>46022</v>
      </c>
      <c r="P164" s="106"/>
      <c r="Q164" s="106">
        <v>46067</v>
      </c>
    </row>
    <row r="165" spans="1:17" s="96" customFormat="1" ht="39" x14ac:dyDescent="0.35">
      <c r="A165" s="105" t="s">
        <v>1657</v>
      </c>
      <c r="B165" s="94" t="s">
        <v>1658</v>
      </c>
      <c r="C165" s="105" t="s">
        <v>1659</v>
      </c>
      <c r="D165" s="13">
        <f t="shared" si="2"/>
        <v>111060</v>
      </c>
      <c r="E165" s="13">
        <v>111060</v>
      </c>
      <c r="F165" s="13">
        <v>0</v>
      </c>
      <c r="G165" s="13">
        <v>99954</v>
      </c>
      <c r="H165" s="106">
        <v>44355</v>
      </c>
      <c r="I165" s="106">
        <v>44410</v>
      </c>
      <c r="J165" s="106">
        <v>44492</v>
      </c>
      <c r="K165" s="106">
        <v>44602</v>
      </c>
      <c r="L165" s="106">
        <v>44697</v>
      </c>
      <c r="M165" s="106">
        <v>44729</v>
      </c>
      <c r="N165" s="106">
        <v>45025</v>
      </c>
      <c r="O165" s="106">
        <v>46022</v>
      </c>
      <c r="P165" s="106"/>
      <c r="Q165" s="106">
        <v>46067</v>
      </c>
    </row>
    <row r="166" spans="1:17" s="96" customFormat="1" ht="39" x14ac:dyDescent="0.35">
      <c r="A166" s="105" t="s">
        <v>1660</v>
      </c>
      <c r="B166" s="94" t="s">
        <v>1661</v>
      </c>
      <c r="C166" s="105" t="s">
        <v>1662</v>
      </c>
      <c r="D166" s="13">
        <f t="shared" si="2"/>
        <v>120000</v>
      </c>
      <c r="E166" s="13">
        <v>120000</v>
      </c>
      <c r="F166" s="13">
        <v>0</v>
      </c>
      <c r="G166" s="13">
        <v>108000</v>
      </c>
      <c r="H166" s="106" t="s">
        <v>2737</v>
      </c>
      <c r="I166" s="106">
        <v>44410</v>
      </c>
      <c r="J166" s="106">
        <v>44492</v>
      </c>
      <c r="K166" s="106">
        <v>44602</v>
      </c>
      <c r="L166" s="106">
        <v>44697</v>
      </c>
      <c r="M166" s="106">
        <v>44729</v>
      </c>
      <c r="N166" s="106">
        <v>45025</v>
      </c>
      <c r="O166" s="106">
        <v>46022</v>
      </c>
      <c r="P166" s="106"/>
      <c r="Q166" s="106">
        <v>46067</v>
      </c>
    </row>
    <row r="167" spans="1:17" s="96" customFormat="1" ht="26" x14ac:dyDescent="0.35">
      <c r="A167" s="105" t="s">
        <v>1663</v>
      </c>
      <c r="B167" s="94" t="s">
        <v>1664</v>
      </c>
      <c r="C167" s="105" t="s">
        <v>1665</v>
      </c>
      <c r="D167" s="13">
        <f t="shared" si="2"/>
        <v>111060</v>
      </c>
      <c r="E167" s="13">
        <v>111059</v>
      </c>
      <c r="F167" s="13">
        <v>1</v>
      </c>
      <c r="G167" s="13">
        <v>99953.1</v>
      </c>
      <c r="H167" s="106">
        <v>44355</v>
      </c>
      <c r="I167" s="106">
        <v>44410</v>
      </c>
      <c r="J167" s="106">
        <v>44492</v>
      </c>
      <c r="K167" s="106">
        <v>44602</v>
      </c>
      <c r="L167" s="106">
        <v>44697</v>
      </c>
      <c r="M167" s="106">
        <v>44729</v>
      </c>
      <c r="N167" s="106">
        <v>45025</v>
      </c>
      <c r="O167" s="106">
        <v>46022</v>
      </c>
      <c r="P167" s="106"/>
      <c r="Q167" s="106">
        <v>46067</v>
      </c>
    </row>
    <row r="168" spans="1:17" s="96" customFormat="1" ht="26" x14ac:dyDescent="0.35">
      <c r="A168" s="105" t="s">
        <v>1666</v>
      </c>
      <c r="B168" s="94" t="s">
        <v>1667</v>
      </c>
      <c r="C168" s="105" t="s">
        <v>1668</v>
      </c>
      <c r="D168" s="13">
        <f t="shared" si="2"/>
        <v>120000</v>
      </c>
      <c r="E168" s="13">
        <v>120000</v>
      </c>
      <c r="F168" s="13">
        <v>0</v>
      </c>
      <c r="G168" s="13">
        <v>108000</v>
      </c>
      <c r="H168" s="106">
        <v>44355</v>
      </c>
      <c r="I168" s="106">
        <v>44410</v>
      </c>
      <c r="J168" s="106">
        <v>44492</v>
      </c>
      <c r="K168" s="106">
        <v>44602</v>
      </c>
      <c r="L168" s="106">
        <v>44697</v>
      </c>
      <c r="M168" s="106">
        <v>44729</v>
      </c>
      <c r="N168" s="106">
        <v>45025</v>
      </c>
      <c r="O168" s="106">
        <v>46022</v>
      </c>
      <c r="P168" s="106"/>
      <c r="Q168" s="106">
        <v>46067</v>
      </c>
    </row>
    <row r="169" spans="1:17" s="96" customFormat="1" ht="26" x14ac:dyDescent="0.35">
      <c r="A169" s="105" t="s">
        <v>1669</v>
      </c>
      <c r="B169" s="94" t="s">
        <v>1670</v>
      </c>
      <c r="C169" s="105" t="s">
        <v>1671</v>
      </c>
      <c r="D169" s="13">
        <f t="shared" si="2"/>
        <v>119996</v>
      </c>
      <c r="E169" s="13">
        <v>119996</v>
      </c>
      <c r="F169" s="13">
        <v>0</v>
      </c>
      <c r="G169" s="13">
        <v>107996.40000000001</v>
      </c>
      <c r="H169" s="106">
        <v>44356</v>
      </c>
      <c r="I169" s="106">
        <v>44411</v>
      </c>
      <c r="J169" s="106">
        <v>44493</v>
      </c>
      <c r="K169" s="106">
        <v>44603</v>
      </c>
      <c r="L169" s="106">
        <v>44698</v>
      </c>
      <c r="M169" s="106">
        <v>44730</v>
      </c>
      <c r="N169" s="106">
        <v>45026</v>
      </c>
      <c r="O169" s="106">
        <v>46022</v>
      </c>
      <c r="P169" s="106"/>
      <c r="Q169" s="106">
        <v>46067</v>
      </c>
    </row>
    <row r="170" spans="1:17" s="96" customFormat="1" ht="14.5" x14ac:dyDescent="0.35">
      <c r="A170" s="105" t="s">
        <v>1672</v>
      </c>
      <c r="B170" s="94" t="s">
        <v>1673</v>
      </c>
      <c r="C170" s="105" t="s">
        <v>1674</v>
      </c>
      <c r="D170" s="13">
        <f t="shared" si="2"/>
        <v>108998</v>
      </c>
      <c r="E170" s="13">
        <v>108998</v>
      </c>
      <c r="F170" s="13">
        <v>0</v>
      </c>
      <c r="G170" s="13">
        <v>98098.2</v>
      </c>
      <c r="H170" s="106">
        <v>44356</v>
      </c>
      <c r="I170" s="106">
        <v>44411</v>
      </c>
      <c r="J170" s="106">
        <v>44493</v>
      </c>
      <c r="K170" s="106">
        <v>44603</v>
      </c>
      <c r="L170" s="106">
        <v>44698</v>
      </c>
      <c r="M170" s="106">
        <v>44730</v>
      </c>
      <c r="N170" s="106">
        <v>45026</v>
      </c>
      <c r="O170" s="106">
        <v>46022</v>
      </c>
      <c r="P170" s="106"/>
      <c r="Q170" s="106">
        <v>46067</v>
      </c>
    </row>
    <row r="171" spans="1:17" s="96" customFormat="1" ht="26" x14ac:dyDescent="0.35">
      <c r="A171" s="105" t="s">
        <v>1675</v>
      </c>
      <c r="B171" s="94" t="s">
        <v>1676</v>
      </c>
      <c r="C171" s="105" t="s">
        <v>1677</v>
      </c>
      <c r="D171" s="13">
        <f t="shared" si="2"/>
        <v>119994</v>
      </c>
      <c r="E171" s="13">
        <v>119994</v>
      </c>
      <c r="F171" s="13">
        <v>0</v>
      </c>
      <c r="G171" s="13">
        <v>107994.6</v>
      </c>
      <c r="H171" s="106">
        <v>44356</v>
      </c>
      <c r="I171" s="106">
        <v>44411</v>
      </c>
      <c r="J171" s="106">
        <v>44493</v>
      </c>
      <c r="K171" s="106">
        <v>44603</v>
      </c>
      <c r="L171" s="106">
        <v>44698</v>
      </c>
      <c r="M171" s="106">
        <v>44730</v>
      </c>
      <c r="N171" s="106">
        <v>45026</v>
      </c>
      <c r="O171" s="106">
        <v>46022</v>
      </c>
      <c r="P171" s="106"/>
      <c r="Q171" s="106">
        <v>46067</v>
      </c>
    </row>
    <row r="172" spans="1:17" s="96" customFormat="1" ht="26" x14ac:dyDescent="0.35">
      <c r="A172" s="105" t="s">
        <v>1678</v>
      </c>
      <c r="B172" s="94" t="s">
        <v>1679</v>
      </c>
      <c r="C172" s="105" t="s">
        <v>1680</v>
      </c>
      <c r="D172" s="13">
        <f t="shared" si="2"/>
        <v>116239</v>
      </c>
      <c r="E172" s="13">
        <v>116239</v>
      </c>
      <c r="F172" s="13">
        <v>0</v>
      </c>
      <c r="G172" s="13">
        <v>104615.1</v>
      </c>
      <c r="H172" s="106">
        <v>44655</v>
      </c>
      <c r="I172" s="106">
        <v>44710</v>
      </c>
      <c r="J172" s="106">
        <v>44792</v>
      </c>
      <c r="K172" s="106">
        <v>44902</v>
      </c>
      <c r="L172" s="106">
        <v>44997</v>
      </c>
      <c r="M172" s="106">
        <v>45029</v>
      </c>
      <c r="N172" s="106">
        <v>45029</v>
      </c>
      <c r="O172" s="106">
        <v>46022</v>
      </c>
      <c r="P172" s="106"/>
      <c r="Q172" s="106">
        <v>46067</v>
      </c>
    </row>
    <row r="173" spans="1:17" s="96" customFormat="1" ht="14.5" x14ac:dyDescent="0.35">
      <c r="A173" s="105" t="s">
        <v>1681</v>
      </c>
      <c r="B173" s="94" t="s">
        <v>1682</v>
      </c>
      <c r="C173" s="105" t="s">
        <v>1683</v>
      </c>
      <c r="D173" s="13">
        <f t="shared" si="2"/>
        <v>117600</v>
      </c>
      <c r="E173" s="13">
        <v>117600</v>
      </c>
      <c r="F173" s="13">
        <v>0</v>
      </c>
      <c r="G173" s="13">
        <v>105840</v>
      </c>
      <c r="H173" s="106">
        <v>44648</v>
      </c>
      <c r="I173" s="106">
        <v>44703</v>
      </c>
      <c r="J173" s="106">
        <v>44785</v>
      </c>
      <c r="K173" s="106">
        <v>44895</v>
      </c>
      <c r="L173" s="106">
        <v>44990</v>
      </c>
      <c r="M173" s="106">
        <v>45022</v>
      </c>
      <c r="N173" s="106">
        <v>45022</v>
      </c>
      <c r="O173" s="106">
        <v>46022</v>
      </c>
      <c r="P173" s="106"/>
      <c r="Q173" s="106">
        <v>46067</v>
      </c>
    </row>
    <row r="174" spans="1:17" s="96" customFormat="1" ht="26" x14ac:dyDescent="0.35">
      <c r="A174" s="105" t="s">
        <v>1684</v>
      </c>
      <c r="B174" s="94" t="s">
        <v>1685</v>
      </c>
      <c r="C174" s="105" t="s">
        <v>1686</v>
      </c>
      <c r="D174" s="13">
        <f t="shared" si="2"/>
        <v>119990</v>
      </c>
      <c r="E174" s="13">
        <v>119985</v>
      </c>
      <c r="F174" s="13">
        <v>5</v>
      </c>
      <c r="G174" s="13">
        <v>107986.5</v>
      </c>
      <c r="H174" s="106">
        <v>44658</v>
      </c>
      <c r="I174" s="106">
        <v>44713</v>
      </c>
      <c r="J174" s="106">
        <v>44795</v>
      </c>
      <c r="K174" s="106">
        <v>44905</v>
      </c>
      <c r="L174" s="106">
        <v>45000</v>
      </c>
      <c r="M174" s="106">
        <v>45032</v>
      </c>
      <c r="N174" s="106">
        <v>45032</v>
      </c>
      <c r="O174" s="106">
        <v>46022</v>
      </c>
      <c r="P174" s="106"/>
      <c r="Q174" s="106">
        <v>46067</v>
      </c>
    </row>
    <row r="175" spans="1:17" s="96" customFormat="1" ht="14.5" x14ac:dyDescent="0.35">
      <c r="A175" s="105" t="s">
        <v>1687</v>
      </c>
      <c r="B175" s="94" t="s">
        <v>1688</v>
      </c>
      <c r="C175" s="105" t="s">
        <v>1689</v>
      </c>
      <c r="D175" s="13">
        <f t="shared" si="2"/>
        <v>120000</v>
      </c>
      <c r="E175" s="13">
        <v>120000</v>
      </c>
      <c r="F175" s="13">
        <v>0</v>
      </c>
      <c r="G175" s="13">
        <v>108000</v>
      </c>
      <c r="H175" s="106">
        <v>44701</v>
      </c>
      <c r="I175" s="106">
        <v>44756</v>
      </c>
      <c r="J175" s="106">
        <v>44838</v>
      </c>
      <c r="K175" s="106">
        <v>44948</v>
      </c>
      <c r="L175" s="106">
        <v>45043</v>
      </c>
      <c r="M175" s="106">
        <v>45075</v>
      </c>
      <c r="N175" s="106">
        <v>45075</v>
      </c>
      <c r="O175" s="106">
        <v>46022</v>
      </c>
      <c r="P175" s="106"/>
      <c r="Q175" s="106">
        <v>46067</v>
      </c>
    </row>
    <row r="176" spans="1:17" s="96" customFormat="1" ht="14.5" x14ac:dyDescent="0.35">
      <c r="A176" s="105" t="s">
        <v>1690</v>
      </c>
      <c r="B176" s="94" t="s">
        <v>1691</v>
      </c>
      <c r="C176" s="105" t="s">
        <v>1692</v>
      </c>
      <c r="D176" s="13">
        <f t="shared" si="2"/>
        <v>117000</v>
      </c>
      <c r="E176" s="13">
        <v>117000</v>
      </c>
      <c r="F176" s="13">
        <v>0</v>
      </c>
      <c r="G176" s="13">
        <v>105300</v>
      </c>
      <c r="H176" s="106">
        <v>44655</v>
      </c>
      <c r="I176" s="106">
        <v>44710</v>
      </c>
      <c r="J176" s="106">
        <v>44792</v>
      </c>
      <c r="K176" s="106">
        <v>44902</v>
      </c>
      <c r="L176" s="106">
        <v>44997</v>
      </c>
      <c r="M176" s="106">
        <v>45029</v>
      </c>
      <c r="N176" s="106">
        <v>45029</v>
      </c>
      <c r="O176" s="106">
        <v>46022</v>
      </c>
      <c r="P176" s="106"/>
      <c r="Q176" s="106">
        <v>46067</v>
      </c>
    </row>
    <row r="177" spans="1:17" s="96" customFormat="1" ht="39" x14ac:dyDescent="0.35">
      <c r="A177" s="105" t="s">
        <v>1693</v>
      </c>
      <c r="B177" s="94" t="s">
        <v>1694</v>
      </c>
      <c r="C177" s="105" t="s">
        <v>1695</v>
      </c>
      <c r="D177" s="13">
        <f t="shared" si="2"/>
        <v>119774</v>
      </c>
      <c r="E177" s="13">
        <v>119773</v>
      </c>
      <c r="F177" s="13">
        <v>1</v>
      </c>
      <c r="G177" s="13">
        <v>107795.7</v>
      </c>
      <c r="H177" s="106">
        <v>44658</v>
      </c>
      <c r="I177" s="106">
        <v>44713</v>
      </c>
      <c r="J177" s="106">
        <v>44795</v>
      </c>
      <c r="K177" s="106">
        <v>44905</v>
      </c>
      <c r="L177" s="106">
        <v>45000</v>
      </c>
      <c r="M177" s="106">
        <v>45032</v>
      </c>
      <c r="N177" s="106">
        <v>45032</v>
      </c>
      <c r="O177" s="106">
        <v>46022</v>
      </c>
      <c r="P177" s="106"/>
      <c r="Q177" s="106">
        <v>46067</v>
      </c>
    </row>
    <row r="178" spans="1:17" s="96" customFormat="1" ht="26" x14ac:dyDescent="0.35">
      <c r="A178" s="105" t="s">
        <v>1696</v>
      </c>
      <c r="B178" s="94" t="s">
        <v>1697</v>
      </c>
      <c r="C178" s="105" t="s">
        <v>1698</v>
      </c>
      <c r="D178" s="13">
        <f t="shared" si="2"/>
        <v>116071</v>
      </c>
      <c r="E178" s="13">
        <v>116071</v>
      </c>
      <c r="F178" s="13">
        <v>0</v>
      </c>
      <c r="G178" s="13">
        <v>104463.90000000001</v>
      </c>
      <c r="H178" s="106">
        <v>44648</v>
      </c>
      <c r="I178" s="106">
        <v>44703</v>
      </c>
      <c r="J178" s="106">
        <v>44785</v>
      </c>
      <c r="K178" s="106">
        <v>44895</v>
      </c>
      <c r="L178" s="106">
        <v>44990</v>
      </c>
      <c r="M178" s="106">
        <v>45022</v>
      </c>
      <c r="N178" s="106">
        <v>45022</v>
      </c>
      <c r="O178" s="106">
        <v>46022</v>
      </c>
      <c r="P178" s="106"/>
      <c r="Q178" s="106">
        <v>46067</v>
      </c>
    </row>
    <row r="179" spans="1:17" s="96" customFormat="1" ht="14.5" x14ac:dyDescent="0.35">
      <c r="A179" s="105" t="s">
        <v>1699</v>
      </c>
      <c r="B179" s="94" t="s">
        <v>1700</v>
      </c>
      <c r="C179" s="105" t="s">
        <v>1701</v>
      </c>
      <c r="D179" s="13">
        <f t="shared" si="2"/>
        <v>120000</v>
      </c>
      <c r="E179" s="13">
        <v>120000</v>
      </c>
      <c r="F179" s="13">
        <v>0</v>
      </c>
      <c r="G179" s="13">
        <v>108000</v>
      </c>
      <c r="H179" s="106">
        <v>44694</v>
      </c>
      <c r="I179" s="106">
        <v>44749</v>
      </c>
      <c r="J179" s="106">
        <v>44831</v>
      </c>
      <c r="K179" s="106">
        <v>44941</v>
      </c>
      <c r="L179" s="106">
        <v>45036</v>
      </c>
      <c r="M179" s="106">
        <v>45068</v>
      </c>
      <c r="N179" s="106">
        <v>45068</v>
      </c>
      <c r="O179" s="106">
        <v>46022</v>
      </c>
      <c r="P179" s="106"/>
      <c r="Q179" s="106">
        <v>46067</v>
      </c>
    </row>
    <row r="180" spans="1:17" s="96" customFormat="1" ht="26" x14ac:dyDescent="0.35">
      <c r="A180" s="105" t="s">
        <v>1702</v>
      </c>
      <c r="B180" s="94" t="s">
        <v>1703</v>
      </c>
      <c r="C180" s="105" t="s">
        <v>1704</v>
      </c>
      <c r="D180" s="13">
        <f t="shared" si="2"/>
        <v>14300000</v>
      </c>
      <c r="E180" s="13">
        <v>12974977</v>
      </c>
      <c r="F180" s="13">
        <v>1325023</v>
      </c>
      <c r="G180" s="13">
        <v>1399955</v>
      </c>
      <c r="H180" s="106" t="s">
        <v>2738</v>
      </c>
      <c r="I180" s="106">
        <v>42979</v>
      </c>
      <c r="J180" s="106">
        <v>43099</v>
      </c>
      <c r="K180" s="106">
        <v>43159</v>
      </c>
      <c r="L180" s="106">
        <v>43309</v>
      </c>
      <c r="M180" s="106">
        <v>43309</v>
      </c>
      <c r="N180" s="106">
        <v>43429</v>
      </c>
      <c r="O180" s="106">
        <v>45657</v>
      </c>
      <c r="P180" s="106"/>
      <c r="Q180" s="106">
        <v>46022</v>
      </c>
    </row>
    <row r="181" spans="1:17" s="96" customFormat="1" ht="39" x14ac:dyDescent="0.35">
      <c r="A181" s="105"/>
      <c r="B181" s="94" t="s">
        <v>1705</v>
      </c>
      <c r="C181" s="105" t="s">
        <v>1706</v>
      </c>
      <c r="D181" s="13">
        <f t="shared" si="2"/>
        <v>13145674.130000001</v>
      </c>
      <c r="E181" s="13">
        <v>13145674.130000001</v>
      </c>
      <c r="F181" s="13">
        <v>0</v>
      </c>
      <c r="G181" s="13">
        <v>379809.77</v>
      </c>
      <c r="H181" s="106" t="s">
        <v>2739</v>
      </c>
      <c r="I181" s="106">
        <v>44348</v>
      </c>
      <c r="J181" s="106">
        <v>44366</v>
      </c>
      <c r="K181" s="106">
        <v>44573</v>
      </c>
      <c r="L181" s="106">
        <v>44629</v>
      </c>
      <c r="M181" s="106">
        <v>44636</v>
      </c>
      <c r="N181" s="106">
        <v>44759</v>
      </c>
      <c r="O181" s="106">
        <v>45657</v>
      </c>
      <c r="P181" s="106"/>
      <c r="Q181" s="106">
        <v>46022</v>
      </c>
    </row>
    <row r="182" spans="1:17" s="96" customFormat="1" ht="39" x14ac:dyDescent="0.35">
      <c r="A182" s="105"/>
      <c r="B182" s="94" t="s">
        <v>1707</v>
      </c>
      <c r="C182" s="105" t="s">
        <v>1708</v>
      </c>
      <c r="D182" s="13">
        <f t="shared" si="2"/>
        <v>28000000</v>
      </c>
      <c r="E182" s="13">
        <v>8000000</v>
      </c>
      <c r="F182" s="13">
        <v>20000000</v>
      </c>
      <c r="G182" s="13">
        <v>2000000</v>
      </c>
      <c r="H182" s="106" t="s">
        <v>2740</v>
      </c>
      <c r="I182" s="106">
        <v>43779</v>
      </c>
      <c r="J182" s="106">
        <v>43824</v>
      </c>
      <c r="K182" s="106">
        <v>43959</v>
      </c>
      <c r="L182" s="106">
        <v>44224</v>
      </c>
      <c r="M182" s="106">
        <v>44079</v>
      </c>
      <c r="N182" s="106">
        <v>44179</v>
      </c>
      <c r="O182" s="106">
        <v>45716</v>
      </c>
      <c r="P182" s="106"/>
      <c r="Q182" s="106">
        <v>46067</v>
      </c>
    </row>
    <row r="183" spans="1:17" s="96" customFormat="1" ht="26" x14ac:dyDescent="0.35">
      <c r="A183" s="105" t="s">
        <v>1709</v>
      </c>
      <c r="B183" s="94" t="s">
        <v>1710</v>
      </c>
      <c r="C183" s="105" t="s">
        <v>1711</v>
      </c>
      <c r="D183" s="13">
        <f t="shared" si="2"/>
        <v>646600</v>
      </c>
      <c r="E183" s="13">
        <v>646000</v>
      </c>
      <c r="F183" s="13">
        <v>600</v>
      </c>
      <c r="G183" s="13">
        <v>558482.49</v>
      </c>
      <c r="H183" s="106" t="s">
        <v>2741</v>
      </c>
      <c r="I183" s="106">
        <v>43955</v>
      </c>
      <c r="J183" s="106">
        <v>44037</v>
      </c>
      <c r="K183" s="106">
        <v>44147</v>
      </c>
      <c r="L183" s="106">
        <v>44242</v>
      </c>
      <c r="M183" s="106">
        <v>44274</v>
      </c>
      <c r="N183" s="106">
        <v>44570</v>
      </c>
      <c r="O183" s="106">
        <v>46022</v>
      </c>
      <c r="P183" s="106"/>
      <c r="Q183" s="106">
        <v>46067</v>
      </c>
    </row>
    <row r="184" spans="1:17" s="96" customFormat="1" ht="26" x14ac:dyDescent="0.35">
      <c r="A184" s="105" t="s">
        <v>1712</v>
      </c>
      <c r="B184" s="94" t="s">
        <v>1713</v>
      </c>
      <c r="C184" s="105" t="s">
        <v>1714</v>
      </c>
      <c r="D184" s="13">
        <f t="shared" si="2"/>
        <v>150000</v>
      </c>
      <c r="E184" s="13">
        <v>150000</v>
      </c>
      <c r="F184" s="13">
        <v>0</v>
      </c>
      <c r="G184" s="13">
        <v>90000</v>
      </c>
      <c r="H184" s="106" t="s">
        <v>2742</v>
      </c>
      <c r="I184" s="106">
        <v>44405</v>
      </c>
      <c r="J184" s="106">
        <v>44430</v>
      </c>
      <c r="K184" s="106">
        <v>44495</v>
      </c>
      <c r="L184" s="106">
        <v>44535</v>
      </c>
      <c r="M184" s="106">
        <v>44555</v>
      </c>
      <c r="N184" s="106">
        <v>44583</v>
      </c>
      <c r="O184" s="106">
        <v>46022</v>
      </c>
      <c r="P184" s="106"/>
      <c r="Q184" s="106">
        <v>46067</v>
      </c>
    </row>
    <row r="185" spans="1:17" s="96" customFormat="1" ht="39" x14ac:dyDescent="0.35">
      <c r="A185" s="105" t="s">
        <v>1715</v>
      </c>
      <c r="B185" s="94" t="s">
        <v>1716</v>
      </c>
      <c r="C185" s="105" t="s">
        <v>1717</v>
      </c>
      <c r="D185" s="13">
        <f t="shared" si="2"/>
        <v>150000</v>
      </c>
      <c r="E185" s="13">
        <v>150000</v>
      </c>
      <c r="F185" s="13">
        <v>0</v>
      </c>
      <c r="G185" s="13">
        <v>90000</v>
      </c>
      <c r="H185" s="106" t="s">
        <v>2743</v>
      </c>
      <c r="I185" s="106">
        <v>44397</v>
      </c>
      <c r="J185" s="106">
        <v>44422</v>
      </c>
      <c r="K185" s="106">
        <v>44487</v>
      </c>
      <c r="L185" s="106">
        <v>44527</v>
      </c>
      <c r="M185" s="106">
        <v>44547</v>
      </c>
      <c r="N185" s="106">
        <v>44575</v>
      </c>
      <c r="O185" s="106">
        <v>46022</v>
      </c>
      <c r="P185" s="106"/>
      <c r="Q185" s="106">
        <v>46067</v>
      </c>
    </row>
    <row r="186" spans="1:17" s="96" customFormat="1" ht="14.5" x14ac:dyDescent="0.35">
      <c r="A186" s="105" t="s">
        <v>1596</v>
      </c>
      <c r="B186" s="94" t="s">
        <v>1718</v>
      </c>
      <c r="C186" s="105" t="s">
        <v>1719</v>
      </c>
      <c r="D186" s="13">
        <f t="shared" si="2"/>
        <v>1110042.5</v>
      </c>
      <c r="E186" s="13">
        <v>1110042.5</v>
      </c>
      <c r="F186" s="13">
        <v>0</v>
      </c>
      <c r="G186" s="13">
        <v>999038.25</v>
      </c>
      <c r="H186" s="106" t="s">
        <v>2726</v>
      </c>
      <c r="I186" s="106">
        <v>45171</v>
      </c>
      <c r="J186" s="106">
        <v>45171</v>
      </c>
      <c r="K186" s="106">
        <v>45246</v>
      </c>
      <c r="L186" s="106">
        <v>45246</v>
      </c>
      <c r="M186" s="106">
        <v>45268</v>
      </c>
      <c r="N186" s="106">
        <v>45268</v>
      </c>
      <c r="O186" s="106">
        <v>46022</v>
      </c>
      <c r="P186" s="106"/>
      <c r="Q186" s="106">
        <v>46067</v>
      </c>
    </row>
    <row r="187" spans="1:17" s="96" customFormat="1" ht="39" x14ac:dyDescent="0.35">
      <c r="A187" s="105" t="s">
        <v>1720</v>
      </c>
      <c r="B187" s="94" t="s">
        <v>1721</v>
      </c>
      <c r="C187" s="105" t="s">
        <v>1722</v>
      </c>
      <c r="D187" s="13">
        <f t="shared" si="2"/>
        <v>1814640</v>
      </c>
      <c r="E187" s="13">
        <v>1653915.97</v>
      </c>
      <c r="F187" s="13">
        <v>160724.03000000003</v>
      </c>
      <c r="G187" s="13">
        <v>536610.25</v>
      </c>
      <c r="H187" s="106" t="s">
        <v>2744</v>
      </c>
      <c r="I187" s="106">
        <v>43411</v>
      </c>
      <c r="J187" s="106">
        <v>43411</v>
      </c>
      <c r="K187" s="106">
        <v>43411</v>
      </c>
      <c r="L187" s="106">
        <v>43411</v>
      </c>
      <c r="M187" s="106">
        <v>44242</v>
      </c>
      <c r="N187" s="106">
        <v>44385</v>
      </c>
      <c r="O187" s="106">
        <v>45716</v>
      </c>
      <c r="P187" s="106"/>
      <c r="Q187" s="106">
        <v>46067</v>
      </c>
    </row>
    <row r="188" spans="1:17" s="96" customFormat="1" ht="26" x14ac:dyDescent="0.35">
      <c r="A188" s="105" t="s">
        <v>582</v>
      </c>
      <c r="B188" s="94" t="s">
        <v>1723</v>
      </c>
      <c r="C188" s="105" t="s">
        <v>1724</v>
      </c>
      <c r="D188" s="13">
        <f t="shared" si="2"/>
        <v>600000</v>
      </c>
      <c r="E188" s="13">
        <v>549312</v>
      </c>
      <c r="F188" s="13">
        <v>50688</v>
      </c>
      <c r="G188" s="13">
        <v>88317.580000000016</v>
      </c>
      <c r="H188" s="106" t="s">
        <v>2745</v>
      </c>
      <c r="I188" s="106">
        <v>43397</v>
      </c>
      <c r="J188" s="106">
        <v>43415</v>
      </c>
      <c r="K188" s="106">
        <v>43397</v>
      </c>
      <c r="L188" s="106">
        <v>43421</v>
      </c>
      <c r="M188" s="106">
        <v>44984</v>
      </c>
      <c r="N188" s="106">
        <v>45049</v>
      </c>
      <c r="O188" s="106">
        <v>45657</v>
      </c>
      <c r="P188" s="106"/>
      <c r="Q188" s="106">
        <v>46022</v>
      </c>
    </row>
    <row r="189" spans="1:17" s="96" customFormat="1" ht="14.5" x14ac:dyDescent="0.35">
      <c r="A189" s="105" t="s">
        <v>1725</v>
      </c>
      <c r="B189" s="94" t="s">
        <v>1726</v>
      </c>
      <c r="C189" s="105" t="s">
        <v>1727</v>
      </c>
      <c r="D189" s="13">
        <f t="shared" si="2"/>
        <v>2000000</v>
      </c>
      <c r="E189" s="13">
        <v>1790279.44</v>
      </c>
      <c r="F189" s="13">
        <v>209720.56000000006</v>
      </c>
      <c r="G189" s="13">
        <v>75518.850000000006</v>
      </c>
      <c r="H189" s="106" t="s">
        <v>2746</v>
      </c>
      <c r="I189" s="106">
        <v>43139</v>
      </c>
      <c r="J189" s="106">
        <v>43407</v>
      </c>
      <c r="K189" s="106">
        <v>43167</v>
      </c>
      <c r="L189" s="106">
        <v>43407</v>
      </c>
      <c r="M189" s="106">
        <v>44263</v>
      </c>
      <c r="N189" s="106">
        <v>44392</v>
      </c>
      <c r="O189" s="106">
        <v>45657</v>
      </c>
      <c r="P189" s="106"/>
      <c r="Q189" s="106">
        <v>46022</v>
      </c>
    </row>
    <row r="190" spans="1:17" s="96" customFormat="1" ht="14.5" x14ac:dyDescent="0.35">
      <c r="A190" s="105" t="s">
        <v>1728</v>
      </c>
      <c r="B190" s="94" t="s">
        <v>1729</v>
      </c>
      <c r="C190" s="105" t="s">
        <v>1730</v>
      </c>
      <c r="D190" s="13">
        <f t="shared" si="2"/>
        <v>475210</v>
      </c>
      <c r="E190" s="13">
        <v>413889.48</v>
      </c>
      <c r="F190" s="13">
        <v>61320.520000000019</v>
      </c>
      <c r="G190" s="13">
        <v>48385.94</v>
      </c>
      <c r="H190" s="106" t="s">
        <v>2747</v>
      </c>
      <c r="I190" s="106">
        <v>43406</v>
      </c>
      <c r="J190" s="106">
        <v>43406</v>
      </c>
      <c r="K190" s="106">
        <v>43412</v>
      </c>
      <c r="L190" s="106">
        <v>43412</v>
      </c>
      <c r="M190" s="106">
        <v>44208</v>
      </c>
      <c r="N190" s="106">
        <v>44893</v>
      </c>
      <c r="O190" s="106">
        <v>45657</v>
      </c>
      <c r="P190" s="106"/>
      <c r="Q190" s="106">
        <v>46022</v>
      </c>
    </row>
    <row r="191" spans="1:17" s="96" customFormat="1" ht="39" x14ac:dyDescent="0.35">
      <c r="A191" s="105" t="s">
        <v>396</v>
      </c>
      <c r="B191" s="94" t="s">
        <v>1731</v>
      </c>
      <c r="C191" s="105" t="s">
        <v>1732</v>
      </c>
      <c r="D191" s="13">
        <f t="shared" si="2"/>
        <v>930000</v>
      </c>
      <c r="E191" s="13">
        <v>876306.62</v>
      </c>
      <c r="F191" s="13">
        <v>53693.380000000005</v>
      </c>
      <c r="G191" s="13">
        <v>78550.38</v>
      </c>
      <c r="H191" s="106" t="s">
        <v>2748</v>
      </c>
      <c r="I191" s="106">
        <v>43410</v>
      </c>
      <c r="J191" s="106">
        <v>43410</v>
      </c>
      <c r="K191" s="106">
        <v>43410</v>
      </c>
      <c r="L191" s="106">
        <v>43410</v>
      </c>
      <c r="M191" s="106">
        <v>44253</v>
      </c>
      <c r="N191" s="106">
        <v>44253</v>
      </c>
      <c r="O191" s="106">
        <v>45657</v>
      </c>
      <c r="P191" s="106"/>
      <c r="Q191" s="106">
        <v>46022</v>
      </c>
    </row>
    <row r="192" spans="1:17" s="96" customFormat="1" ht="39" x14ac:dyDescent="0.35">
      <c r="A192" s="105" t="s">
        <v>1733</v>
      </c>
      <c r="B192" s="94" t="s">
        <v>1734</v>
      </c>
      <c r="C192" s="105" t="s">
        <v>1735</v>
      </c>
      <c r="D192" s="13">
        <f t="shared" si="2"/>
        <v>611029.85</v>
      </c>
      <c r="E192" s="13">
        <v>543819.38</v>
      </c>
      <c r="F192" s="13">
        <v>67210.469999999972</v>
      </c>
      <c r="G192" s="13">
        <v>60000</v>
      </c>
      <c r="H192" s="106" t="s">
        <v>2745</v>
      </c>
      <c r="I192" s="106">
        <v>43409</v>
      </c>
      <c r="J192" s="106">
        <v>43409</v>
      </c>
      <c r="K192" s="106">
        <v>43419</v>
      </c>
      <c r="L192" s="106">
        <v>43419</v>
      </c>
      <c r="M192" s="106">
        <v>45017</v>
      </c>
      <c r="N192" s="106">
        <v>45110</v>
      </c>
      <c r="O192" s="106">
        <v>45657</v>
      </c>
      <c r="P192" s="106"/>
      <c r="Q192" s="106">
        <v>46022</v>
      </c>
    </row>
    <row r="193" spans="1:17" s="96" customFormat="1" ht="26" x14ac:dyDescent="0.35">
      <c r="A193" s="105" t="s">
        <v>1736</v>
      </c>
      <c r="B193" s="94" t="s">
        <v>1737</v>
      </c>
      <c r="C193" s="105" t="s">
        <v>1738</v>
      </c>
      <c r="D193" s="13">
        <f t="shared" si="2"/>
        <v>748614.34</v>
      </c>
      <c r="E193" s="13">
        <v>693358.62</v>
      </c>
      <c r="F193" s="13">
        <v>55255.719999999972</v>
      </c>
      <c r="G193" s="13">
        <v>29575.75</v>
      </c>
      <c r="H193" s="106" t="s">
        <v>2749</v>
      </c>
      <c r="I193" s="106">
        <v>43412</v>
      </c>
      <c r="J193" s="106">
        <v>43412</v>
      </c>
      <c r="K193" s="106">
        <v>43412</v>
      </c>
      <c r="L193" s="106">
        <v>43412</v>
      </c>
      <c r="M193" s="106">
        <v>44456</v>
      </c>
      <c r="N193" s="106">
        <v>44456</v>
      </c>
      <c r="O193" s="106">
        <v>45657</v>
      </c>
      <c r="P193" s="106"/>
      <c r="Q193" s="106">
        <v>46022</v>
      </c>
    </row>
    <row r="194" spans="1:17" s="96" customFormat="1" ht="14.5" x14ac:dyDescent="0.35">
      <c r="A194" s="105" t="s">
        <v>1739</v>
      </c>
      <c r="B194" s="94" t="s">
        <v>1740</v>
      </c>
      <c r="C194" s="105" t="s">
        <v>1741</v>
      </c>
      <c r="D194" s="13">
        <f t="shared" si="2"/>
        <v>878784</v>
      </c>
      <c r="E194" s="13">
        <v>878784</v>
      </c>
      <c r="F194" s="13">
        <v>0</v>
      </c>
      <c r="G194" s="13">
        <v>597602.56999999995</v>
      </c>
      <c r="H194" s="106" t="s">
        <v>2750</v>
      </c>
      <c r="I194" s="106">
        <v>43944</v>
      </c>
      <c r="J194" s="106">
        <v>43969</v>
      </c>
      <c r="K194" s="106">
        <v>44034</v>
      </c>
      <c r="L194" s="106">
        <v>44074</v>
      </c>
      <c r="M194" s="106">
        <v>44094</v>
      </c>
      <c r="N194" s="106">
        <v>44122</v>
      </c>
      <c r="O194" s="106">
        <v>46022</v>
      </c>
      <c r="P194" s="106"/>
      <c r="Q194" s="106">
        <v>46067</v>
      </c>
    </row>
    <row r="195" spans="1:17" s="96" customFormat="1" ht="26" x14ac:dyDescent="0.35">
      <c r="A195" s="105" t="s">
        <v>501</v>
      </c>
      <c r="B195" s="94" t="s">
        <v>1742</v>
      </c>
      <c r="C195" s="105" t="s">
        <v>1743</v>
      </c>
      <c r="D195" s="13">
        <f t="shared" si="2"/>
        <v>580042.16</v>
      </c>
      <c r="E195" s="13">
        <v>525492.5</v>
      </c>
      <c r="F195" s="13">
        <v>54549.660000000033</v>
      </c>
      <c r="G195" s="13">
        <v>101944.79999999999</v>
      </c>
      <c r="H195" s="106" t="s">
        <v>2748</v>
      </c>
      <c r="I195" s="106">
        <v>43411</v>
      </c>
      <c r="J195" s="106">
        <v>43411</v>
      </c>
      <c r="K195" s="106">
        <v>43411</v>
      </c>
      <c r="L195" s="106">
        <v>43411</v>
      </c>
      <c r="M195" s="106">
        <v>44210</v>
      </c>
      <c r="N195" s="106">
        <v>44210</v>
      </c>
      <c r="O195" s="106">
        <v>45657</v>
      </c>
      <c r="P195" s="106"/>
      <c r="Q195" s="106">
        <v>46022</v>
      </c>
    </row>
    <row r="196" spans="1:17" s="96" customFormat="1" ht="14.5" x14ac:dyDescent="0.35">
      <c r="A196" s="105" t="s">
        <v>351</v>
      </c>
      <c r="B196" s="94" t="s">
        <v>1744</v>
      </c>
      <c r="C196" s="105" t="s">
        <v>1745</v>
      </c>
      <c r="D196" s="13">
        <f t="shared" si="2"/>
        <v>2270000</v>
      </c>
      <c r="E196" s="13">
        <v>1773370.53</v>
      </c>
      <c r="F196" s="13">
        <v>496629.47</v>
      </c>
      <c r="G196" s="13">
        <v>79024.259999999995</v>
      </c>
      <c r="H196" s="106" t="s">
        <v>2751</v>
      </c>
      <c r="I196" s="106">
        <v>43167</v>
      </c>
      <c r="J196" s="106">
        <v>43167</v>
      </c>
      <c r="K196" s="106">
        <v>43167</v>
      </c>
      <c r="L196" s="106">
        <v>43167</v>
      </c>
      <c r="M196" s="106">
        <v>44296</v>
      </c>
      <c r="N196" s="106">
        <v>44662</v>
      </c>
      <c r="O196" s="106">
        <v>45657</v>
      </c>
      <c r="P196" s="106"/>
      <c r="Q196" s="106">
        <v>46022</v>
      </c>
    </row>
    <row r="197" spans="1:17" s="96" customFormat="1" ht="39" x14ac:dyDescent="0.35">
      <c r="A197" s="105" t="s">
        <v>866</v>
      </c>
      <c r="B197" s="94" t="s">
        <v>1746</v>
      </c>
      <c r="C197" s="105" t="s">
        <v>1747</v>
      </c>
      <c r="D197" s="13">
        <f t="shared" si="2"/>
        <v>2278269.2999999998</v>
      </c>
      <c r="E197" s="13">
        <v>1138639.56</v>
      </c>
      <c r="F197" s="13">
        <v>1139629.7399999998</v>
      </c>
      <c r="G197" s="13">
        <v>569319.88</v>
      </c>
      <c r="H197" s="106" t="s">
        <v>2752</v>
      </c>
      <c r="I197" s="106">
        <v>43410</v>
      </c>
      <c r="J197" s="106">
        <v>43435</v>
      </c>
      <c r="K197" s="106">
        <v>43500</v>
      </c>
      <c r="L197" s="106">
        <v>43540</v>
      </c>
      <c r="M197" s="106">
        <v>43560</v>
      </c>
      <c r="N197" s="106">
        <v>43588</v>
      </c>
      <c r="O197" s="106">
        <v>46022</v>
      </c>
      <c r="P197" s="106"/>
      <c r="Q197" s="106">
        <v>46067</v>
      </c>
    </row>
    <row r="198" spans="1:17" s="96" customFormat="1" ht="26" x14ac:dyDescent="0.35">
      <c r="A198" s="105" t="s">
        <v>1748</v>
      </c>
      <c r="B198" s="94" t="s">
        <v>1749</v>
      </c>
      <c r="C198" s="105" t="s">
        <v>1750</v>
      </c>
      <c r="D198" s="13">
        <f t="shared" ref="D198:D261" si="3">E198+F198</f>
        <v>2219248.81</v>
      </c>
      <c r="E198" s="13">
        <v>1716997.892</v>
      </c>
      <c r="F198" s="13">
        <v>502250.91800000006</v>
      </c>
      <c r="G198" s="13">
        <v>1303494.192</v>
      </c>
      <c r="H198" s="106" t="s">
        <v>2753</v>
      </c>
      <c r="I198" s="106">
        <v>43410</v>
      </c>
      <c r="J198" s="106">
        <v>43435</v>
      </c>
      <c r="K198" s="106">
        <v>43500</v>
      </c>
      <c r="L198" s="106">
        <v>43540</v>
      </c>
      <c r="M198" s="106">
        <v>43560</v>
      </c>
      <c r="N198" s="106">
        <v>43588</v>
      </c>
      <c r="O198" s="106">
        <v>46022</v>
      </c>
      <c r="P198" s="106"/>
      <c r="Q198" s="106">
        <v>46067</v>
      </c>
    </row>
    <row r="199" spans="1:17" s="96" customFormat="1" ht="26" x14ac:dyDescent="0.35">
      <c r="A199" s="105" t="s">
        <v>1751</v>
      </c>
      <c r="B199" s="94" t="s">
        <v>1752</v>
      </c>
      <c r="C199" s="105" t="s">
        <v>1753</v>
      </c>
      <c r="D199" s="13">
        <f t="shared" si="3"/>
        <v>2644891.11</v>
      </c>
      <c r="E199" s="13">
        <v>2567759.2599999998</v>
      </c>
      <c r="F199" s="13">
        <v>77131.850000000093</v>
      </c>
      <c r="G199" s="13">
        <v>858078.4299999997</v>
      </c>
      <c r="H199" s="106" t="s">
        <v>2754</v>
      </c>
      <c r="I199" s="106">
        <v>44854</v>
      </c>
      <c r="J199" s="106">
        <v>44872</v>
      </c>
      <c r="K199" s="106">
        <v>44854</v>
      </c>
      <c r="L199" s="106">
        <v>44878</v>
      </c>
      <c r="M199" s="106">
        <v>45061</v>
      </c>
      <c r="N199" s="106">
        <v>45126</v>
      </c>
      <c r="O199" s="106">
        <v>45716</v>
      </c>
      <c r="P199" s="106"/>
      <c r="Q199" s="106">
        <v>46067</v>
      </c>
    </row>
    <row r="200" spans="1:17" s="96" customFormat="1" ht="26" x14ac:dyDescent="0.35">
      <c r="A200" s="105" t="s">
        <v>1754</v>
      </c>
      <c r="B200" s="94" t="s">
        <v>1755</v>
      </c>
      <c r="C200" s="105" t="s">
        <v>1756</v>
      </c>
      <c r="D200" s="13">
        <f t="shared" si="3"/>
        <v>1249427.31</v>
      </c>
      <c r="E200" s="13">
        <v>1249427.31</v>
      </c>
      <c r="F200" s="13">
        <v>0</v>
      </c>
      <c r="G200" s="13">
        <v>1124484.5790000001</v>
      </c>
      <c r="H200" s="106">
        <v>45056</v>
      </c>
      <c r="I200" s="106">
        <v>44397</v>
      </c>
      <c r="J200" s="106">
        <v>44422</v>
      </c>
      <c r="K200" s="106">
        <v>44487</v>
      </c>
      <c r="L200" s="106">
        <v>44527</v>
      </c>
      <c r="M200" s="106">
        <v>44547</v>
      </c>
      <c r="N200" s="106">
        <v>44575</v>
      </c>
      <c r="O200" s="106">
        <v>46022</v>
      </c>
      <c r="P200" s="106"/>
      <c r="Q200" s="106">
        <v>46067</v>
      </c>
    </row>
    <row r="201" spans="1:17" s="96" customFormat="1" ht="14.5" x14ac:dyDescent="0.35">
      <c r="A201" s="105" t="s">
        <v>1757</v>
      </c>
      <c r="B201" s="94" t="s">
        <v>1758</v>
      </c>
      <c r="C201" s="105" t="s">
        <v>1759</v>
      </c>
      <c r="D201" s="13">
        <f t="shared" si="3"/>
        <v>1359018.69</v>
      </c>
      <c r="E201" s="13">
        <v>1359018.69</v>
      </c>
      <c r="F201" s="13">
        <v>0</v>
      </c>
      <c r="G201" s="13">
        <v>1223116.821</v>
      </c>
      <c r="H201" s="106">
        <v>44965</v>
      </c>
      <c r="I201" s="106">
        <v>43404</v>
      </c>
      <c r="J201" s="106">
        <v>43429</v>
      </c>
      <c r="K201" s="106">
        <v>43494</v>
      </c>
      <c r="L201" s="106">
        <v>43534</v>
      </c>
      <c r="M201" s="106">
        <v>43554</v>
      </c>
      <c r="N201" s="106">
        <v>43582</v>
      </c>
      <c r="O201" s="106">
        <v>46022</v>
      </c>
      <c r="P201" s="106"/>
      <c r="Q201" s="106">
        <v>46067</v>
      </c>
    </row>
    <row r="202" spans="1:17" s="96" customFormat="1" ht="26" x14ac:dyDescent="0.35">
      <c r="A202" s="105" t="s">
        <v>249</v>
      </c>
      <c r="B202" s="94" t="s">
        <v>1760</v>
      </c>
      <c r="C202" s="105" t="s">
        <v>1761</v>
      </c>
      <c r="D202" s="13">
        <f t="shared" si="3"/>
        <v>3722870.49</v>
      </c>
      <c r="E202" s="13">
        <v>3523562.24</v>
      </c>
      <c r="F202" s="13">
        <v>199308.25</v>
      </c>
      <c r="G202" s="13">
        <v>2746027.49</v>
      </c>
      <c r="H202" s="106" t="s">
        <v>2755</v>
      </c>
      <c r="I202" s="106">
        <v>44783</v>
      </c>
      <c r="J202" s="106">
        <v>44808</v>
      </c>
      <c r="K202" s="106">
        <v>44873</v>
      </c>
      <c r="L202" s="106">
        <v>44913</v>
      </c>
      <c r="M202" s="106">
        <v>44933</v>
      </c>
      <c r="N202" s="106">
        <v>44961</v>
      </c>
      <c r="O202" s="106">
        <v>46022</v>
      </c>
      <c r="P202" s="106"/>
      <c r="Q202" s="106">
        <v>46067</v>
      </c>
    </row>
    <row r="203" spans="1:17" s="96" customFormat="1" ht="26" x14ac:dyDescent="0.35">
      <c r="A203" s="105" t="s">
        <v>1762</v>
      </c>
      <c r="B203" s="94" t="s">
        <v>1763</v>
      </c>
      <c r="C203" s="105" t="s">
        <v>1764</v>
      </c>
      <c r="D203" s="13">
        <f t="shared" si="3"/>
        <v>3472072.82</v>
      </c>
      <c r="E203" s="13">
        <v>2512779.62</v>
      </c>
      <c r="F203" s="13">
        <v>959293.19999999972</v>
      </c>
      <c r="G203" s="13">
        <v>10662.370000000112</v>
      </c>
      <c r="H203" s="106" t="s">
        <v>2755</v>
      </c>
      <c r="I203" s="106">
        <v>44809</v>
      </c>
      <c r="J203" s="106">
        <v>44827</v>
      </c>
      <c r="K203" s="106">
        <v>44809</v>
      </c>
      <c r="L203" s="106">
        <v>44833</v>
      </c>
      <c r="M203" s="106">
        <v>44883</v>
      </c>
      <c r="N203" s="106">
        <v>44948</v>
      </c>
      <c r="O203" s="106">
        <v>45657</v>
      </c>
      <c r="P203" s="106"/>
      <c r="Q203" s="106">
        <v>46022</v>
      </c>
    </row>
    <row r="204" spans="1:17" s="96" customFormat="1" ht="14.5" x14ac:dyDescent="0.35">
      <c r="A204" s="105" t="s">
        <v>1765</v>
      </c>
      <c r="B204" s="94" t="s">
        <v>1766</v>
      </c>
      <c r="C204" s="105" t="s">
        <v>1767</v>
      </c>
      <c r="D204" s="13">
        <f t="shared" si="3"/>
        <v>942213.23</v>
      </c>
      <c r="E204" s="13">
        <v>759216.3</v>
      </c>
      <c r="F204" s="13">
        <v>182996.92999999993</v>
      </c>
      <c r="G204" s="13">
        <v>10410</v>
      </c>
      <c r="H204" s="106" t="s">
        <v>2756</v>
      </c>
      <c r="I204" s="106">
        <v>43410</v>
      </c>
      <c r="J204" s="106">
        <v>43428</v>
      </c>
      <c r="K204" s="106">
        <v>44812</v>
      </c>
      <c r="L204" s="106">
        <v>44836</v>
      </c>
      <c r="M204" s="106">
        <v>45026</v>
      </c>
      <c r="N204" s="106">
        <v>45091</v>
      </c>
      <c r="O204" s="106">
        <v>45657</v>
      </c>
      <c r="P204" s="106"/>
      <c r="Q204" s="106">
        <v>46022</v>
      </c>
    </row>
    <row r="205" spans="1:17" s="96" customFormat="1" ht="26" x14ac:dyDescent="0.35">
      <c r="A205" s="105" t="s">
        <v>1768</v>
      </c>
      <c r="B205" s="94" t="s">
        <v>1769</v>
      </c>
      <c r="C205" s="105" t="s">
        <v>1770</v>
      </c>
      <c r="D205" s="13">
        <f t="shared" si="3"/>
        <v>1472532.38</v>
      </c>
      <c r="E205" s="13">
        <v>1415965.86</v>
      </c>
      <c r="F205" s="13">
        <v>56566.519999999786</v>
      </c>
      <c r="G205" s="13">
        <v>1132772.6900000002</v>
      </c>
      <c r="H205" s="106" t="s">
        <v>2756</v>
      </c>
      <c r="I205" s="106">
        <v>43147</v>
      </c>
      <c r="J205" s="106">
        <v>43172</v>
      </c>
      <c r="K205" s="106">
        <v>43237</v>
      </c>
      <c r="L205" s="106">
        <v>43277</v>
      </c>
      <c r="M205" s="106">
        <v>43297</v>
      </c>
      <c r="N205" s="106">
        <v>43325</v>
      </c>
      <c r="O205" s="106">
        <v>46022</v>
      </c>
      <c r="P205" s="106"/>
      <c r="Q205" s="106">
        <v>46067</v>
      </c>
    </row>
    <row r="206" spans="1:17" s="96" customFormat="1" ht="39" x14ac:dyDescent="0.35">
      <c r="A206" s="105" t="s">
        <v>1771</v>
      </c>
      <c r="B206" s="94" t="s">
        <v>1772</v>
      </c>
      <c r="C206" s="105" t="s">
        <v>1773</v>
      </c>
      <c r="D206" s="13">
        <f t="shared" si="3"/>
        <v>2300000</v>
      </c>
      <c r="E206" s="13">
        <v>2300000</v>
      </c>
      <c r="F206" s="13">
        <v>0</v>
      </c>
      <c r="G206" s="13">
        <v>2070000</v>
      </c>
      <c r="H206" s="106">
        <v>45008</v>
      </c>
      <c r="I206" s="106">
        <v>44984</v>
      </c>
      <c r="J206" s="106">
        <v>45009</v>
      </c>
      <c r="K206" s="106">
        <v>45074</v>
      </c>
      <c r="L206" s="106">
        <v>45114</v>
      </c>
      <c r="M206" s="106">
        <v>45134</v>
      </c>
      <c r="N206" s="106">
        <v>45162</v>
      </c>
      <c r="O206" s="106">
        <v>46022</v>
      </c>
      <c r="P206" s="106"/>
      <c r="Q206" s="106">
        <v>46067</v>
      </c>
    </row>
    <row r="207" spans="1:17" s="96" customFormat="1" ht="26" x14ac:dyDescent="0.35">
      <c r="A207" s="105" t="s">
        <v>1774</v>
      </c>
      <c r="B207" s="94" t="s">
        <v>1775</v>
      </c>
      <c r="C207" s="105" t="s">
        <v>1776</v>
      </c>
      <c r="D207" s="13">
        <f t="shared" si="3"/>
        <v>1253892.1399999999</v>
      </c>
      <c r="E207" s="13">
        <v>1202194.9099999999</v>
      </c>
      <c r="F207" s="13">
        <v>51697.229999999981</v>
      </c>
      <c r="G207" s="13">
        <v>981142.98</v>
      </c>
      <c r="H207" s="106" t="s">
        <v>2757</v>
      </c>
      <c r="I207" s="106">
        <v>43397</v>
      </c>
      <c r="J207" s="106">
        <v>43422</v>
      </c>
      <c r="K207" s="106">
        <v>43487</v>
      </c>
      <c r="L207" s="106">
        <v>43527</v>
      </c>
      <c r="M207" s="106">
        <v>43547</v>
      </c>
      <c r="N207" s="106">
        <v>43575</v>
      </c>
      <c r="O207" s="106">
        <v>46022</v>
      </c>
      <c r="P207" s="106"/>
      <c r="Q207" s="106">
        <v>46067</v>
      </c>
    </row>
    <row r="208" spans="1:17" s="96" customFormat="1" ht="26" x14ac:dyDescent="0.35">
      <c r="A208" s="105" t="s">
        <v>1777</v>
      </c>
      <c r="B208" s="94" t="s">
        <v>1778</v>
      </c>
      <c r="C208" s="105" t="s">
        <v>1779</v>
      </c>
      <c r="D208" s="13">
        <f t="shared" si="3"/>
        <v>628268</v>
      </c>
      <c r="E208" s="13">
        <v>578268</v>
      </c>
      <c r="F208" s="13">
        <v>50000</v>
      </c>
      <c r="G208" s="13">
        <v>79753.81</v>
      </c>
      <c r="H208" s="106" t="s">
        <v>2758</v>
      </c>
      <c r="I208" s="106">
        <v>43399</v>
      </c>
      <c r="J208" s="106">
        <v>43417</v>
      </c>
      <c r="K208" s="106">
        <v>44854</v>
      </c>
      <c r="L208" s="106">
        <v>44878</v>
      </c>
      <c r="M208" s="106">
        <v>45017</v>
      </c>
      <c r="N208" s="106">
        <v>45082</v>
      </c>
      <c r="O208" s="106">
        <v>45657</v>
      </c>
      <c r="P208" s="106"/>
      <c r="Q208" s="106">
        <v>46022</v>
      </c>
    </row>
    <row r="209" spans="1:17" s="96" customFormat="1" ht="14.5" x14ac:dyDescent="0.35">
      <c r="A209" s="105" t="s">
        <v>1780</v>
      </c>
      <c r="B209" s="94" t="s">
        <v>1781</v>
      </c>
      <c r="C209" s="105" t="s">
        <v>1782</v>
      </c>
      <c r="D209" s="13">
        <f t="shared" si="3"/>
        <v>740910</v>
      </c>
      <c r="E209" s="13">
        <v>668566.5</v>
      </c>
      <c r="F209" s="13">
        <v>72343.5</v>
      </c>
      <c r="G209" s="13">
        <v>338636.35</v>
      </c>
      <c r="H209" s="106" t="s">
        <v>2759</v>
      </c>
      <c r="I209" s="106">
        <v>44865</v>
      </c>
      <c r="J209" s="106">
        <v>44890</v>
      </c>
      <c r="K209" s="106">
        <v>44955</v>
      </c>
      <c r="L209" s="106">
        <v>44995</v>
      </c>
      <c r="M209" s="106">
        <v>45015</v>
      </c>
      <c r="N209" s="106">
        <v>45043</v>
      </c>
      <c r="O209" s="106">
        <v>46022</v>
      </c>
      <c r="P209" s="106"/>
      <c r="Q209" s="106">
        <v>46067</v>
      </c>
    </row>
    <row r="210" spans="1:17" s="96" customFormat="1" ht="14.5" x14ac:dyDescent="0.35">
      <c r="A210" s="105" t="s">
        <v>1783</v>
      </c>
      <c r="B210" s="94" t="s">
        <v>1784</v>
      </c>
      <c r="C210" s="105" t="s">
        <v>1785</v>
      </c>
      <c r="D210" s="13">
        <f t="shared" si="3"/>
        <v>495446.04</v>
      </c>
      <c r="E210" s="13">
        <v>480943.49</v>
      </c>
      <c r="F210" s="13">
        <v>14502.549999999988</v>
      </c>
      <c r="G210" s="13">
        <v>81573.52999999997</v>
      </c>
      <c r="H210" s="106" t="s">
        <v>2760</v>
      </c>
      <c r="I210" s="106">
        <v>44879</v>
      </c>
      <c r="J210" s="106">
        <v>44897</v>
      </c>
      <c r="K210" s="106">
        <v>44879</v>
      </c>
      <c r="L210" s="106">
        <v>44903</v>
      </c>
      <c r="M210" s="106">
        <v>45139</v>
      </c>
      <c r="N210" s="106">
        <v>45204</v>
      </c>
      <c r="O210" s="106">
        <v>45657</v>
      </c>
      <c r="P210" s="106"/>
      <c r="Q210" s="106">
        <v>46022</v>
      </c>
    </row>
    <row r="211" spans="1:17" s="96" customFormat="1" ht="26" x14ac:dyDescent="0.35">
      <c r="A211" s="105" t="s">
        <v>1786</v>
      </c>
      <c r="B211" s="94" t="s">
        <v>1787</v>
      </c>
      <c r="C211" s="105" t="s">
        <v>1788</v>
      </c>
      <c r="D211" s="13">
        <f t="shared" si="3"/>
        <v>3245093.31</v>
      </c>
      <c r="E211" s="13">
        <v>3245093.31</v>
      </c>
      <c r="F211" s="13">
        <v>0</v>
      </c>
      <c r="G211" s="13">
        <v>2920583.9790000003</v>
      </c>
      <c r="H211" s="106">
        <v>44998</v>
      </c>
      <c r="I211" s="106">
        <v>44854</v>
      </c>
      <c r="J211" s="106">
        <v>44879</v>
      </c>
      <c r="K211" s="106">
        <v>44944</v>
      </c>
      <c r="L211" s="106">
        <v>44984</v>
      </c>
      <c r="M211" s="106">
        <v>45004</v>
      </c>
      <c r="N211" s="106">
        <v>45032</v>
      </c>
      <c r="O211" s="106">
        <v>46022</v>
      </c>
      <c r="P211" s="106"/>
      <c r="Q211" s="106">
        <v>46067</v>
      </c>
    </row>
    <row r="212" spans="1:17" s="96" customFormat="1" ht="26" x14ac:dyDescent="0.35">
      <c r="A212" s="105" t="s">
        <v>1789</v>
      </c>
      <c r="B212" s="94" t="s">
        <v>1790</v>
      </c>
      <c r="C212" s="105" t="s">
        <v>1791</v>
      </c>
      <c r="D212" s="13">
        <f t="shared" si="3"/>
        <v>635000</v>
      </c>
      <c r="E212" s="13">
        <v>594581.31999999995</v>
      </c>
      <c r="F212" s="13">
        <v>40418.680000000051</v>
      </c>
      <c r="G212" s="13">
        <v>60686.609999999986</v>
      </c>
      <c r="H212" s="106" t="s">
        <v>2761</v>
      </c>
      <c r="I212" s="106">
        <v>44959</v>
      </c>
      <c r="J212" s="106">
        <v>44959</v>
      </c>
      <c r="K212" s="106">
        <v>44999</v>
      </c>
      <c r="L212" s="106">
        <v>44999</v>
      </c>
      <c r="M212" s="106">
        <v>45014</v>
      </c>
      <c r="N212" s="106">
        <v>45014</v>
      </c>
      <c r="O212" s="106">
        <v>45657</v>
      </c>
      <c r="P212" s="106"/>
      <c r="Q212" s="106">
        <v>46022</v>
      </c>
    </row>
    <row r="213" spans="1:17" s="96" customFormat="1" ht="52" x14ac:dyDescent="0.35">
      <c r="A213" s="105" t="s">
        <v>1792</v>
      </c>
      <c r="B213" s="94" t="s">
        <v>1793</v>
      </c>
      <c r="C213" s="105" t="s">
        <v>1794</v>
      </c>
      <c r="D213" s="13">
        <f t="shared" si="3"/>
        <v>1821698.43</v>
      </c>
      <c r="E213" s="13">
        <v>1748078.04</v>
      </c>
      <c r="F213" s="13">
        <v>73620.389999999898</v>
      </c>
      <c r="G213" s="13">
        <v>1398762.4300000002</v>
      </c>
      <c r="H213" s="106" t="s">
        <v>2761</v>
      </c>
      <c r="I213" s="106">
        <v>44957</v>
      </c>
      <c r="J213" s="106">
        <v>44982</v>
      </c>
      <c r="K213" s="106">
        <v>45047</v>
      </c>
      <c r="L213" s="106">
        <v>45087</v>
      </c>
      <c r="M213" s="106">
        <v>45107</v>
      </c>
      <c r="N213" s="106">
        <v>45135</v>
      </c>
      <c r="O213" s="106">
        <v>46022</v>
      </c>
      <c r="P213" s="106"/>
      <c r="Q213" s="106">
        <v>46067</v>
      </c>
    </row>
    <row r="214" spans="1:17" s="96" customFormat="1" ht="26" x14ac:dyDescent="0.35">
      <c r="A214" s="105" t="s">
        <v>1795</v>
      </c>
      <c r="B214" s="94" t="s">
        <v>1796</v>
      </c>
      <c r="C214" s="105" t="s">
        <v>1797</v>
      </c>
      <c r="D214" s="13">
        <f t="shared" si="3"/>
        <v>717964.22</v>
      </c>
      <c r="E214" s="13">
        <v>706524.85</v>
      </c>
      <c r="F214" s="13">
        <v>11439.369999999995</v>
      </c>
      <c r="G214" s="13">
        <v>16798.349999999977</v>
      </c>
      <c r="H214" s="106" t="s">
        <v>2762</v>
      </c>
      <c r="I214" s="106">
        <v>44866</v>
      </c>
      <c r="J214" s="106">
        <v>44866</v>
      </c>
      <c r="K214" s="106">
        <v>44895</v>
      </c>
      <c r="L214" s="106">
        <v>44888</v>
      </c>
      <c r="M214" s="106">
        <v>45061</v>
      </c>
      <c r="N214" s="106">
        <v>45055</v>
      </c>
      <c r="O214" s="106">
        <v>45657</v>
      </c>
      <c r="P214" s="106"/>
      <c r="Q214" s="106">
        <v>46022</v>
      </c>
    </row>
    <row r="215" spans="1:17" s="96" customFormat="1" ht="14.5" x14ac:dyDescent="0.35">
      <c r="A215" s="105" t="s">
        <v>1798</v>
      </c>
      <c r="B215" s="94" t="s">
        <v>1799</v>
      </c>
      <c r="C215" s="105" t="s">
        <v>1800</v>
      </c>
      <c r="D215" s="13">
        <f t="shared" si="3"/>
        <v>2849123.62</v>
      </c>
      <c r="E215" s="13">
        <v>2241145.7000000002</v>
      </c>
      <c r="F215" s="13">
        <v>607977.91999999993</v>
      </c>
      <c r="G215" s="13">
        <v>851547.66000000015</v>
      </c>
      <c r="H215" s="106" t="s">
        <v>2763</v>
      </c>
      <c r="I215" s="106">
        <v>43049</v>
      </c>
      <c r="J215" s="106">
        <v>43046</v>
      </c>
      <c r="K215" s="106">
        <v>43049</v>
      </c>
      <c r="L215" s="106">
        <v>43049</v>
      </c>
      <c r="M215" s="106">
        <v>45127</v>
      </c>
      <c r="N215" s="106">
        <v>45131</v>
      </c>
      <c r="O215" s="106">
        <v>45716</v>
      </c>
      <c r="P215" s="106"/>
      <c r="Q215" s="106">
        <v>46067</v>
      </c>
    </row>
    <row r="216" spans="1:17" s="96" customFormat="1" ht="26" x14ac:dyDescent="0.35">
      <c r="A216" s="105" t="s">
        <v>1801</v>
      </c>
      <c r="B216" s="94" t="s">
        <v>1802</v>
      </c>
      <c r="C216" s="105" t="s">
        <v>1803</v>
      </c>
      <c r="D216" s="13">
        <f t="shared" si="3"/>
        <v>758591.9</v>
      </c>
      <c r="E216" s="13">
        <v>673257.86</v>
      </c>
      <c r="F216" s="13">
        <v>85334.040000000037</v>
      </c>
      <c r="G216" s="13">
        <v>29055.56</v>
      </c>
      <c r="H216" s="106" t="s">
        <v>2764</v>
      </c>
      <c r="I216" s="106">
        <v>43763</v>
      </c>
      <c r="J216" s="106">
        <v>43763</v>
      </c>
      <c r="K216" s="106">
        <v>43763</v>
      </c>
      <c r="L216" s="106">
        <v>43763</v>
      </c>
      <c r="M216" s="106">
        <v>44027</v>
      </c>
      <c r="N216" s="106">
        <v>44137</v>
      </c>
      <c r="O216" s="106">
        <v>45657</v>
      </c>
      <c r="P216" s="106"/>
      <c r="Q216" s="106">
        <v>46022</v>
      </c>
    </row>
    <row r="217" spans="1:17" s="96" customFormat="1" ht="26" x14ac:dyDescent="0.35">
      <c r="A217" s="105" t="s">
        <v>1804</v>
      </c>
      <c r="B217" s="94" t="s">
        <v>1805</v>
      </c>
      <c r="C217" s="105" t="s">
        <v>1806</v>
      </c>
      <c r="D217" s="13">
        <f t="shared" si="3"/>
        <v>13998452.810000001</v>
      </c>
      <c r="E217" s="13">
        <v>13998452.810000001</v>
      </c>
      <c r="F217" s="13">
        <v>0</v>
      </c>
      <c r="G217" s="13">
        <v>12598607.529000001</v>
      </c>
      <c r="H217" s="106" t="s">
        <v>2765</v>
      </c>
      <c r="I217" s="106">
        <v>42917</v>
      </c>
      <c r="J217" s="106">
        <v>42942</v>
      </c>
      <c r="K217" s="106">
        <v>43007</v>
      </c>
      <c r="L217" s="106">
        <v>43047</v>
      </c>
      <c r="M217" s="106">
        <v>43067</v>
      </c>
      <c r="N217" s="106">
        <v>43095</v>
      </c>
      <c r="O217" s="106">
        <v>46022</v>
      </c>
      <c r="P217" s="106"/>
      <c r="Q217" s="106">
        <v>46067</v>
      </c>
    </row>
    <row r="218" spans="1:17" s="96" customFormat="1" ht="26" x14ac:dyDescent="0.35">
      <c r="A218" s="105" t="s">
        <v>1807</v>
      </c>
      <c r="B218" s="94" t="s">
        <v>1808</v>
      </c>
      <c r="C218" s="105" t="s">
        <v>1809</v>
      </c>
      <c r="D218" s="13">
        <f t="shared" si="3"/>
        <v>1033010.29</v>
      </c>
      <c r="E218" s="13">
        <v>1033010.29</v>
      </c>
      <c r="F218" s="13">
        <v>0</v>
      </c>
      <c r="G218" s="13">
        <v>153686.49</v>
      </c>
      <c r="H218" s="106" t="s">
        <v>2766</v>
      </c>
      <c r="I218" s="106">
        <v>43389</v>
      </c>
      <c r="J218" s="106">
        <v>43389</v>
      </c>
      <c r="K218" s="106">
        <v>43416</v>
      </c>
      <c r="L218" s="106">
        <v>43416</v>
      </c>
      <c r="M218" s="106">
        <v>44160</v>
      </c>
      <c r="N218" s="106">
        <v>44251</v>
      </c>
      <c r="O218" s="106">
        <v>45657</v>
      </c>
      <c r="P218" s="106"/>
      <c r="Q218" s="106">
        <v>46022</v>
      </c>
    </row>
    <row r="219" spans="1:17" s="96" customFormat="1" ht="26" x14ac:dyDescent="0.35">
      <c r="A219" s="105" t="s">
        <v>1807</v>
      </c>
      <c r="B219" s="94" t="s">
        <v>1810</v>
      </c>
      <c r="C219" s="105" t="s">
        <v>1811</v>
      </c>
      <c r="D219" s="13">
        <f t="shared" si="3"/>
        <v>441532.3</v>
      </c>
      <c r="E219" s="13">
        <v>441532.3</v>
      </c>
      <c r="F219" s="13">
        <v>0</v>
      </c>
      <c r="G219" s="13">
        <v>274905.31999999995</v>
      </c>
      <c r="H219" s="106" t="s">
        <v>2767</v>
      </c>
      <c r="I219" s="106">
        <v>43376</v>
      </c>
      <c r="J219" s="106">
        <v>43401</v>
      </c>
      <c r="K219" s="106">
        <v>43466</v>
      </c>
      <c r="L219" s="106">
        <v>43506</v>
      </c>
      <c r="M219" s="106">
        <v>43526</v>
      </c>
      <c r="N219" s="106">
        <v>43554</v>
      </c>
      <c r="O219" s="106">
        <v>46022</v>
      </c>
      <c r="P219" s="106"/>
      <c r="Q219" s="106">
        <v>46067</v>
      </c>
    </row>
    <row r="220" spans="1:17" s="96" customFormat="1" ht="26" x14ac:dyDescent="0.35">
      <c r="A220" s="105" t="s">
        <v>1812</v>
      </c>
      <c r="B220" s="94" t="s">
        <v>1813</v>
      </c>
      <c r="C220" s="105" t="s">
        <v>1814</v>
      </c>
      <c r="D220" s="13">
        <f t="shared" si="3"/>
        <v>766957.64</v>
      </c>
      <c r="E220" s="13">
        <v>766957.64</v>
      </c>
      <c r="F220" s="13">
        <v>0</v>
      </c>
      <c r="G220" s="13">
        <v>222439.24</v>
      </c>
      <c r="H220" s="106" t="s">
        <v>2768</v>
      </c>
      <c r="I220" s="106">
        <v>45087</v>
      </c>
      <c r="J220" s="106">
        <v>45087</v>
      </c>
      <c r="K220" s="106">
        <v>45087</v>
      </c>
      <c r="L220" s="106">
        <v>45087</v>
      </c>
      <c r="M220" s="106">
        <v>45209</v>
      </c>
      <c r="N220" s="106">
        <v>45209</v>
      </c>
      <c r="O220" s="106">
        <v>45716</v>
      </c>
      <c r="P220" s="106"/>
      <c r="Q220" s="106">
        <v>46067</v>
      </c>
    </row>
    <row r="221" spans="1:17" s="96" customFormat="1" ht="26" x14ac:dyDescent="0.35">
      <c r="A221" s="105" t="s">
        <v>1815</v>
      </c>
      <c r="B221" s="94" t="s">
        <v>1816</v>
      </c>
      <c r="C221" s="105" t="s">
        <v>1817</v>
      </c>
      <c r="D221" s="13">
        <f t="shared" si="3"/>
        <v>690688.52</v>
      </c>
      <c r="E221" s="13">
        <v>690688.52</v>
      </c>
      <c r="F221" s="13">
        <v>0</v>
      </c>
      <c r="G221" s="13">
        <v>121037.73999999999</v>
      </c>
      <c r="H221" s="106" t="s">
        <v>2768</v>
      </c>
      <c r="I221" s="106">
        <v>44995</v>
      </c>
      <c r="J221" s="106">
        <v>44995</v>
      </c>
      <c r="K221" s="106">
        <v>45035</v>
      </c>
      <c r="L221" s="106">
        <v>45035</v>
      </c>
      <c r="M221" s="106">
        <v>45050</v>
      </c>
      <c r="N221" s="106">
        <v>45050</v>
      </c>
      <c r="O221" s="106">
        <v>45657</v>
      </c>
      <c r="P221" s="106"/>
      <c r="Q221" s="106">
        <v>46022</v>
      </c>
    </row>
    <row r="222" spans="1:17" s="96" customFormat="1" ht="26" x14ac:dyDescent="0.35">
      <c r="A222" s="105" t="s">
        <v>1818</v>
      </c>
      <c r="B222" s="94" t="s">
        <v>1819</v>
      </c>
      <c r="C222" s="105" t="s">
        <v>1820</v>
      </c>
      <c r="D222" s="13">
        <f t="shared" si="3"/>
        <v>144362.43</v>
      </c>
      <c r="E222" s="13">
        <v>135194.46</v>
      </c>
      <c r="F222" s="13">
        <v>9167.9700000000012</v>
      </c>
      <c r="G222" s="13">
        <v>12876.669999999998</v>
      </c>
      <c r="H222" s="106" t="s">
        <v>2769</v>
      </c>
      <c r="I222" s="106">
        <v>45089</v>
      </c>
      <c r="J222" s="106">
        <v>45089</v>
      </c>
      <c r="K222" s="106">
        <v>45129</v>
      </c>
      <c r="L222" s="106">
        <v>45129</v>
      </c>
      <c r="M222" s="106">
        <v>45144</v>
      </c>
      <c r="N222" s="106">
        <v>45144</v>
      </c>
      <c r="O222" s="106">
        <v>45657</v>
      </c>
      <c r="P222" s="106"/>
      <c r="Q222" s="106">
        <v>46022</v>
      </c>
    </row>
    <row r="223" spans="1:17" s="96" customFormat="1" ht="26" x14ac:dyDescent="0.35">
      <c r="A223" s="105" t="s">
        <v>1821</v>
      </c>
      <c r="B223" s="94" t="s">
        <v>1822</v>
      </c>
      <c r="C223" s="105" t="s">
        <v>1823</v>
      </c>
      <c r="D223" s="13">
        <f t="shared" si="3"/>
        <v>79097.2</v>
      </c>
      <c r="E223" s="13">
        <v>79097.2</v>
      </c>
      <c r="F223" s="13">
        <v>0</v>
      </c>
      <c r="G223" s="13">
        <v>71187.48</v>
      </c>
      <c r="H223" s="106">
        <v>45128</v>
      </c>
      <c r="I223" s="106">
        <v>44756</v>
      </c>
      <c r="J223" s="106">
        <v>44804</v>
      </c>
      <c r="K223" s="106">
        <v>44911</v>
      </c>
      <c r="L223" s="106">
        <v>44974</v>
      </c>
      <c r="M223" s="106">
        <v>45003</v>
      </c>
      <c r="N223" s="106">
        <v>45028</v>
      </c>
      <c r="O223" s="106">
        <v>46022</v>
      </c>
      <c r="P223" s="106"/>
      <c r="Q223" s="106">
        <v>46067</v>
      </c>
    </row>
    <row r="224" spans="1:17" s="96" customFormat="1" ht="26" x14ac:dyDescent="0.35">
      <c r="A224" s="105" t="s">
        <v>1824</v>
      </c>
      <c r="B224" s="94" t="s">
        <v>1825</v>
      </c>
      <c r="C224" s="105" t="s">
        <v>1826</v>
      </c>
      <c r="D224" s="13">
        <f t="shared" si="3"/>
        <v>357183.05</v>
      </c>
      <c r="E224" s="13">
        <v>357183.05</v>
      </c>
      <c r="F224" s="13">
        <v>0</v>
      </c>
      <c r="G224" s="13">
        <v>321464.745</v>
      </c>
      <c r="H224" s="106">
        <v>45275</v>
      </c>
      <c r="I224" s="106">
        <v>44903</v>
      </c>
      <c r="J224" s="106">
        <v>44951</v>
      </c>
      <c r="K224" s="106">
        <v>45058</v>
      </c>
      <c r="L224" s="106">
        <v>45121</v>
      </c>
      <c r="M224" s="106">
        <v>45150</v>
      </c>
      <c r="N224" s="106">
        <v>45175</v>
      </c>
      <c r="O224" s="106">
        <v>46022</v>
      </c>
      <c r="P224" s="106"/>
      <c r="Q224" s="106">
        <v>46067</v>
      </c>
    </row>
    <row r="225" spans="1:17" s="96" customFormat="1" ht="26" x14ac:dyDescent="0.35">
      <c r="A225" s="105" t="s">
        <v>1827</v>
      </c>
      <c r="B225" s="94" t="s">
        <v>1828</v>
      </c>
      <c r="C225" s="105" t="s">
        <v>1829</v>
      </c>
      <c r="D225" s="13">
        <f t="shared" si="3"/>
        <v>616161.14</v>
      </c>
      <c r="E225" s="13">
        <v>613498.09</v>
      </c>
      <c r="F225" s="13">
        <v>2663.0500000000466</v>
      </c>
      <c r="G225" s="13">
        <v>18176.029999999912</v>
      </c>
      <c r="H225" s="106" t="s">
        <v>2770</v>
      </c>
      <c r="I225" s="106">
        <v>45131</v>
      </c>
      <c r="J225" s="106">
        <v>45131</v>
      </c>
      <c r="K225" s="106">
        <v>45171</v>
      </c>
      <c r="L225" s="106">
        <v>45171</v>
      </c>
      <c r="M225" s="106">
        <v>45186</v>
      </c>
      <c r="N225" s="106">
        <v>45186</v>
      </c>
      <c r="O225" s="106">
        <v>45657</v>
      </c>
      <c r="P225" s="106"/>
      <c r="Q225" s="106">
        <v>46022</v>
      </c>
    </row>
    <row r="226" spans="1:17" s="96" customFormat="1" ht="26" x14ac:dyDescent="0.35">
      <c r="A226" s="105" t="s">
        <v>1830</v>
      </c>
      <c r="B226" s="94" t="s">
        <v>1831</v>
      </c>
      <c r="C226" s="105" t="s">
        <v>1832</v>
      </c>
      <c r="D226" s="13">
        <f t="shared" si="3"/>
        <v>488628.38</v>
      </c>
      <c r="E226" s="13">
        <v>488628.38</v>
      </c>
      <c r="F226" s="13">
        <v>0</v>
      </c>
      <c r="G226" s="13">
        <v>439765.54200000002</v>
      </c>
      <c r="H226" s="106">
        <v>45139</v>
      </c>
      <c r="I226" s="106">
        <v>44767</v>
      </c>
      <c r="J226" s="106">
        <v>44815</v>
      </c>
      <c r="K226" s="106">
        <v>44922</v>
      </c>
      <c r="L226" s="106">
        <v>44985</v>
      </c>
      <c r="M226" s="106">
        <v>45014</v>
      </c>
      <c r="N226" s="106">
        <v>45039</v>
      </c>
      <c r="O226" s="106">
        <v>46022</v>
      </c>
      <c r="P226" s="106"/>
      <c r="Q226" s="106">
        <v>46067</v>
      </c>
    </row>
    <row r="227" spans="1:17" s="96" customFormat="1" ht="26" x14ac:dyDescent="0.35">
      <c r="A227" s="105" t="s">
        <v>1833</v>
      </c>
      <c r="B227" s="94" t="s">
        <v>1834</v>
      </c>
      <c r="C227" s="105" t="s">
        <v>1835</v>
      </c>
      <c r="D227" s="13">
        <f t="shared" si="3"/>
        <v>268417</v>
      </c>
      <c r="E227" s="13">
        <v>268417</v>
      </c>
      <c r="F227" s="13">
        <v>0</v>
      </c>
      <c r="G227" s="13">
        <v>241575.30000000002</v>
      </c>
      <c r="H227" s="106">
        <v>45139</v>
      </c>
      <c r="I227" s="106">
        <v>44767</v>
      </c>
      <c r="J227" s="106">
        <v>44815</v>
      </c>
      <c r="K227" s="106">
        <v>44922</v>
      </c>
      <c r="L227" s="106">
        <v>44985</v>
      </c>
      <c r="M227" s="106">
        <v>45014</v>
      </c>
      <c r="N227" s="106">
        <v>45039</v>
      </c>
      <c r="O227" s="106">
        <v>46022</v>
      </c>
      <c r="P227" s="106"/>
      <c r="Q227" s="106">
        <v>46067</v>
      </c>
    </row>
    <row r="228" spans="1:17" s="96" customFormat="1" ht="14.5" x14ac:dyDescent="0.35">
      <c r="A228" s="105" t="s">
        <v>1836</v>
      </c>
      <c r="B228" s="94" t="s">
        <v>1837</v>
      </c>
      <c r="C228" s="105" t="s">
        <v>1838</v>
      </c>
      <c r="D228" s="13">
        <f t="shared" si="3"/>
        <v>1621466.23</v>
      </c>
      <c r="E228" s="13">
        <v>1552870.98</v>
      </c>
      <c r="F228" s="13">
        <v>68595.25</v>
      </c>
      <c r="G228" s="13">
        <v>15483.100000000093</v>
      </c>
      <c r="H228" s="106" t="s">
        <v>2771</v>
      </c>
      <c r="I228" s="106">
        <v>45097</v>
      </c>
      <c r="J228" s="106">
        <v>45097</v>
      </c>
      <c r="K228" s="106">
        <v>45137</v>
      </c>
      <c r="L228" s="106">
        <v>45137</v>
      </c>
      <c r="M228" s="106">
        <v>45152</v>
      </c>
      <c r="N228" s="106">
        <v>45152</v>
      </c>
      <c r="O228" s="106">
        <v>45657</v>
      </c>
      <c r="P228" s="106"/>
      <c r="Q228" s="106">
        <v>46022</v>
      </c>
    </row>
    <row r="229" spans="1:17" s="96" customFormat="1" ht="26" x14ac:dyDescent="0.35">
      <c r="A229" s="105" t="s">
        <v>1839</v>
      </c>
      <c r="B229" s="94" t="s">
        <v>1840</v>
      </c>
      <c r="C229" s="105" t="s">
        <v>1841</v>
      </c>
      <c r="D229" s="13">
        <f t="shared" si="3"/>
        <v>267000</v>
      </c>
      <c r="E229" s="13">
        <v>267000</v>
      </c>
      <c r="F229" s="13">
        <v>0</v>
      </c>
      <c r="G229" s="13">
        <v>240300</v>
      </c>
      <c r="H229" s="106">
        <v>45139</v>
      </c>
      <c r="I229" s="106">
        <v>44767</v>
      </c>
      <c r="J229" s="106">
        <v>44815</v>
      </c>
      <c r="K229" s="106">
        <v>44922</v>
      </c>
      <c r="L229" s="106">
        <v>44985</v>
      </c>
      <c r="M229" s="106">
        <v>45014</v>
      </c>
      <c r="N229" s="106">
        <v>45039</v>
      </c>
      <c r="O229" s="106">
        <v>46022</v>
      </c>
      <c r="P229" s="106"/>
      <c r="Q229" s="106">
        <v>46067</v>
      </c>
    </row>
    <row r="230" spans="1:17" s="96" customFormat="1" ht="26" x14ac:dyDescent="0.35">
      <c r="A230" s="105" t="s">
        <v>1839</v>
      </c>
      <c r="B230" s="94" t="s">
        <v>1842</v>
      </c>
      <c r="C230" s="105" t="s">
        <v>1843</v>
      </c>
      <c r="D230" s="13">
        <f t="shared" si="3"/>
        <v>260000</v>
      </c>
      <c r="E230" s="13">
        <v>260000</v>
      </c>
      <c r="F230" s="13">
        <v>0</v>
      </c>
      <c r="G230" s="13">
        <v>234000</v>
      </c>
      <c r="H230" s="106">
        <v>45139</v>
      </c>
      <c r="I230" s="106">
        <v>44767</v>
      </c>
      <c r="J230" s="106">
        <v>44815</v>
      </c>
      <c r="K230" s="106">
        <v>44922</v>
      </c>
      <c r="L230" s="106">
        <v>44985</v>
      </c>
      <c r="M230" s="106">
        <v>45014</v>
      </c>
      <c r="N230" s="106">
        <v>45039</v>
      </c>
      <c r="O230" s="106">
        <v>46022</v>
      </c>
      <c r="P230" s="106"/>
      <c r="Q230" s="106">
        <v>46067</v>
      </c>
    </row>
    <row r="231" spans="1:17" s="96" customFormat="1" ht="26" x14ac:dyDescent="0.35">
      <c r="A231" s="105" t="s">
        <v>1844</v>
      </c>
      <c r="B231" s="94" t="s">
        <v>1845</v>
      </c>
      <c r="C231" s="105" t="s">
        <v>1846</v>
      </c>
      <c r="D231" s="13">
        <f t="shared" si="3"/>
        <v>607265.18999999994</v>
      </c>
      <c r="E231" s="13">
        <v>607265.18999999994</v>
      </c>
      <c r="F231" s="13">
        <v>0</v>
      </c>
      <c r="G231" s="13">
        <v>546538.67099999997</v>
      </c>
      <c r="H231" s="106">
        <v>45259</v>
      </c>
      <c r="I231" s="106">
        <v>44887</v>
      </c>
      <c r="J231" s="106">
        <v>44935</v>
      </c>
      <c r="K231" s="106">
        <v>45042</v>
      </c>
      <c r="L231" s="106">
        <v>45105</v>
      </c>
      <c r="M231" s="106">
        <v>45134</v>
      </c>
      <c r="N231" s="106">
        <v>45159</v>
      </c>
      <c r="O231" s="106">
        <v>46022</v>
      </c>
      <c r="P231" s="106"/>
      <c r="Q231" s="106">
        <v>46067</v>
      </c>
    </row>
    <row r="232" spans="1:17" s="96" customFormat="1" ht="14.5" x14ac:dyDescent="0.35">
      <c r="A232" s="105" t="s">
        <v>1847</v>
      </c>
      <c r="B232" s="94" t="s">
        <v>1848</v>
      </c>
      <c r="C232" s="105" t="s">
        <v>1846</v>
      </c>
      <c r="D232" s="13">
        <f t="shared" si="3"/>
        <v>489739.14</v>
      </c>
      <c r="E232" s="13">
        <v>489739.14</v>
      </c>
      <c r="F232" s="13">
        <v>0</v>
      </c>
      <c r="G232" s="13">
        <v>440765.22600000002</v>
      </c>
      <c r="H232" s="106" t="s">
        <v>2772</v>
      </c>
      <c r="I232" s="106">
        <v>45147</v>
      </c>
      <c r="J232" s="106">
        <v>45147</v>
      </c>
      <c r="K232" s="106">
        <v>45207</v>
      </c>
      <c r="L232" s="106">
        <v>45207</v>
      </c>
      <c r="M232" s="106">
        <v>45267</v>
      </c>
      <c r="N232" s="106">
        <v>45267</v>
      </c>
      <c r="O232" s="106">
        <v>46022</v>
      </c>
      <c r="P232" s="106"/>
      <c r="Q232" s="106">
        <v>46067</v>
      </c>
    </row>
    <row r="233" spans="1:17" s="96" customFormat="1" ht="26" x14ac:dyDescent="0.35">
      <c r="A233" s="105" t="s">
        <v>1849</v>
      </c>
      <c r="B233" s="94" t="s">
        <v>1850</v>
      </c>
      <c r="C233" s="105" t="s">
        <v>1851</v>
      </c>
      <c r="D233" s="13">
        <f t="shared" si="3"/>
        <v>92462.76</v>
      </c>
      <c r="E233" s="13">
        <v>92462.76</v>
      </c>
      <c r="F233" s="13">
        <v>0</v>
      </c>
      <c r="G233" s="13">
        <v>83216.483999999997</v>
      </c>
      <c r="H233" s="106">
        <v>45139</v>
      </c>
      <c r="I233" s="106">
        <v>44767</v>
      </c>
      <c r="J233" s="106">
        <v>44815</v>
      </c>
      <c r="K233" s="106">
        <v>44922</v>
      </c>
      <c r="L233" s="106">
        <v>44985</v>
      </c>
      <c r="M233" s="106">
        <v>45014</v>
      </c>
      <c r="N233" s="106">
        <v>45039</v>
      </c>
      <c r="O233" s="106">
        <v>46022</v>
      </c>
      <c r="P233" s="106"/>
      <c r="Q233" s="106">
        <v>46067</v>
      </c>
    </row>
    <row r="234" spans="1:17" s="96" customFormat="1" ht="14.5" x14ac:dyDescent="0.35">
      <c r="A234" s="105" t="s">
        <v>1852</v>
      </c>
      <c r="B234" s="94" t="s">
        <v>1853</v>
      </c>
      <c r="C234" s="105" t="s">
        <v>1854</v>
      </c>
      <c r="D234" s="13">
        <f t="shared" si="3"/>
        <v>605564.11</v>
      </c>
      <c r="E234" s="13">
        <v>605564.11</v>
      </c>
      <c r="F234" s="13">
        <v>0</v>
      </c>
      <c r="G234" s="13">
        <v>545007.69900000002</v>
      </c>
      <c r="H234" s="106">
        <v>45139</v>
      </c>
      <c r="I234" s="106">
        <v>44767</v>
      </c>
      <c r="J234" s="106">
        <v>44815</v>
      </c>
      <c r="K234" s="106">
        <v>44922</v>
      </c>
      <c r="L234" s="106">
        <v>44985</v>
      </c>
      <c r="M234" s="106">
        <v>45014</v>
      </c>
      <c r="N234" s="106">
        <v>45039</v>
      </c>
      <c r="O234" s="106">
        <v>46022</v>
      </c>
      <c r="P234" s="106"/>
      <c r="Q234" s="106">
        <v>46067</v>
      </c>
    </row>
    <row r="235" spans="1:17" s="96" customFormat="1" ht="39" x14ac:dyDescent="0.35">
      <c r="A235" s="105" t="s">
        <v>489</v>
      </c>
      <c r="B235" s="94" t="s">
        <v>1855</v>
      </c>
      <c r="C235" s="105" t="s">
        <v>1856</v>
      </c>
      <c r="D235" s="13">
        <f t="shared" si="3"/>
        <v>746324.53</v>
      </c>
      <c r="E235" s="13">
        <v>583612.62</v>
      </c>
      <c r="F235" s="13">
        <v>162711.91000000003</v>
      </c>
      <c r="G235" s="13">
        <v>22881.32</v>
      </c>
      <c r="H235" s="106" t="s">
        <v>2773</v>
      </c>
      <c r="I235" s="106">
        <v>41555</v>
      </c>
      <c r="J235" s="106">
        <v>41555</v>
      </c>
      <c r="K235" s="106">
        <v>42283</v>
      </c>
      <c r="L235" s="106">
        <v>42283</v>
      </c>
      <c r="M235" s="106">
        <v>42373</v>
      </c>
      <c r="N235" s="106">
        <v>42373</v>
      </c>
      <c r="O235" s="106">
        <v>45657</v>
      </c>
      <c r="P235" s="106"/>
      <c r="Q235" s="106">
        <v>46022</v>
      </c>
    </row>
    <row r="236" spans="1:17" s="96" customFormat="1" ht="26" x14ac:dyDescent="0.35">
      <c r="A236" s="105" t="s">
        <v>1857</v>
      </c>
      <c r="B236" s="94" t="s">
        <v>1858</v>
      </c>
      <c r="C236" s="105" t="s">
        <v>1859</v>
      </c>
      <c r="D236" s="13">
        <f t="shared" si="3"/>
        <v>747740.59</v>
      </c>
      <c r="E236" s="13">
        <v>628558.82999999996</v>
      </c>
      <c r="F236" s="13">
        <v>119181.76000000001</v>
      </c>
      <c r="G236" s="13">
        <v>565702.94699999993</v>
      </c>
      <c r="H236" s="106" t="s">
        <v>2773</v>
      </c>
      <c r="I236" s="106">
        <v>42270</v>
      </c>
      <c r="J236" s="106">
        <v>42295</v>
      </c>
      <c r="K236" s="106">
        <v>42360</v>
      </c>
      <c r="L236" s="106">
        <v>42400</v>
      </c>
      <c r="M236" s="106">
        <v>42420</v>
      </c>
      <c r="N236" s="106">
        <v>42448</v>
      </c>
      <c r="O236" s="106">
        <v>46022</v>
      </c>
      <c r="P236" s="106"/>
      <c r="Q236" s="106">
        <v>46067</v>
      </c>
    </row>
    <row r="237" spans="1:17" s="96" customFormat="1" ht="14.5" x14ac:dyDescent="0.35">
      <c r="A237" s="105" t="s">
        <v>534</v>
      </c>
      <c r="B237" s="94" t="s">
        <v>1860</v>
      </c>
      <c r="C237" s="105" t="s">
        <v>1861</v>
      </c>
      <c r="D237" s="13">
        <f t="shared" si="3"/>
        <v>1408953.6</v>
      </c>
      <c r="E237" s="13">
        <v>1010570.2</v>
      </c>
      <c r="F237" s="13">
        <v>398383.40000000014</v>
      </c>
      <c r="G237" s="13">
        <v>66293.16</v>
      </c>
      <c r="H237" s="106" t="s">
        <v>2774</v>
      </c>
      <c r="I237" s="106">
        <v>42084</v>
      </c>
      <c r="J237" s="106">
        <v>42084</v>
      </c>
      <c r="K237" s="106">
        <v>42284</v>
      </c>
      <c r="L237" s="106">
        <v>42284</v>
      </c>
      <c r="M237" s="106">
        <v>42291</v>
      </c>
      <c r="N237" s="106">
        <v>42291</v>
      </c>
      <c r="O237" s="106">
        <v>45657</v>
      </c>
      <c r="P237" s="106"/>
      <c r="Q237" s="106">
        <v>46022</v>
      </c>
    </row>
    <row r="238" spans="1:17" s="96" customFormat="1" ht="39" x14ac:dyDescent="0.35">
      <c r="A238" s="105" t="s">
        <v>1774</v>
      </c>
      <c r="B238" s="94" t="s">
        <v>1862</v>
      </c>
      <c r="C238" s="105" t="s">
        <v>1863</v>
      </c>
      <c r="D238" s="13">
        <f t="shared" si="3"/>
        <v>1471146.44</v>
      </c>
      <c r="E238" s="13">
        <v>1471146.44</v>
      </c>
      <c r="F238" s="13">
        <v>0</v>
      </c>
      <c r="G238" s="13">
        <v>1324031.7960000001</v>
      </c>
      <c r="H238" s="106" t="s">
        <v>2775</v>
      </c>
      <c r="I238" s="106">
        <v>42265</v>
      </c>
      <c r="J238" s="106">
        <v>42290</v>
      </c>
      <c r="K238" s="106">
        <v>42355</v>
      </c>
      <c r="L238" s="106">
        <v>42395</v>
      </c>
      <c r="M238" s="106">
        <v>42415</v>
      </c>
      <c r="N238" s="106">
        <v>42443</v>
      </c>
      <c r="O238" s="106">
        <v>46022</v>
      </c>
      <c r="P238" s="106"/>
      <c r="Q238" s="106">
        <v>46067</v>
      </c>
    </row>
    <row r="239" spans="1:17" s="96" customFormat="1" ht="26" x14ac:dyDescent="0.35">
      <c r="A239" s="105" t="s">
        <v>1864</v>
      </c>
      <c r="B239" s="94" t="s">
        <v>1865</v>
      </c>
      <c r="C239" s="105" t="s">
        <v>1866</v>
      </c>
      <c r="D239" s="13">
        <f t="shared" si="3"/>
        <v>694994.65</v>
      </c>
      <c r="E239" s="13">
        <v>555230.06000000006</v>
      </c>
      <c r="F239" s="13">
        <v>139764.58999999997</v>
      </c>
      <c r="G239" s="13">
        <v>46067.17</v>
      </c>
      <c r="H239" s="106" t="s">
        <v>2776</v>
      </c>
      <c r="I239" s="106">
        <v>41543</v>
      </c>
      <c r="J239" s="106">
        <v>41543</v>
      </c>
      <c r="K239" s="106">
        <v>41543</v>
      </c>
      <c r="L239" s="106">
        <v>41543</v>
      </c>
      <c r="M239" s="106">
        <v>42333</v>
      </c>
      <c r="N239" s="106">
        <v>43585</v>
      </c>
      <c r="O239" s="106">
        <v>45657</v>
      </c>
      <c r="P239" s="106"/>
      <c r="Q239" s="106">
        <v>46022</v>
      </c>
    </row>
    <row r="240" spans="1:17" s="96" customFormat="1" ht="26" x14ac:dyDescent="0.35">
      <c r="A240" s="105" t="s">
        <v>1867</v>
      </c>
      <c r="B240" s="94" t="s">
        <v>1868</v>
      </c>
      <c r="C240" s="105" t="s">
        <v>1869</v>
      </c>
      <c r="D240" s="13">
        <f t="shared" si="3"/>
        <v>651674.06000000006</v>
      </c>
      <c r="E240" s="13">
        <v>188662.83</v>
      </c>
      <c r="F240" s="13">
        <v>463011.2300000001</v>
      </c>
      <c r="G240" s="13">
        <v>132935.75</v>
      </c>
      <c r="H240" s="106" t="s">
        <v>2773</v>
      </c>
      <c r="I240" s="106">
        <v>42289</v>
      </c>
      <c r="J240" s="106">
        <v>42314</v>
      </c>
      <c r="K240" s="106">
        <v>42379</v>
      </c>
      <c r="L240" s="106">
        <v>42419</v>
      </c>
      <c r="M240" s="106">
        <v>42439</v>
      </c>
      <c r="N240" s="106">
        <v>42467</v>
      </c>
      <c r="O240" s="106">
        <v>46022</v>
      </c>
      <c r="P240" s="106"/>
      <c r="Q240" s="106">
        <v>46067</v>
      </c>
    </row>
    <row r="241" spans="1:17" s="96" customFormat="1" ht="26" x14ac:dyDescent="0.35">
      <c r="A241" s="105" t="s">
        <v>1870</v>
      </c>
      <c r="B241" s="94" t="s">
        <v>1871</v>
      </c>
      <c r="C241" s="105" t="s">
        <v>1872</v>
      </c>
      <c r="D241" s="13">
        <f t="shared" si="3"/>
        <v>857439.31</v>
      </c>
      <c r="E241" s="13">
        <v>793581.23</v>
      </c>
      <c r="F241" s="13">
        <v>63858.080000000075</v>
      </c>
      <c r="G241" s="13">
        <v>128774.04</v>
      </c>
      <c r="H241" s="106" t="s">
        <v>2776</v>
      </c>
      <c r="I241" s="106">
        <v>41568</v>
      </c>
      <c r="J241" s="106">
        <v>41568</v>
      </c>
      <c r="K241" s="106">
        <v>41568</v>
      </c>
      <c r="L241" s="106">
        <v>41568</v>
      </c>
      <c r="M241" s="106">
        <v>42219</v>
      </c>
      <c r="N241" s="106">
        <v>42219</v>
      </c>
      <c r="O241" s="106">
        <v>45657</v>
      </c>
      <c r="P241" s="106"/>
      <c r="Q241" s="106">
        <v>46022</v>
      </c>
    </row>
    <row r="242" spans="1:17" s="96" customFormat="1" ht="39" x14ac:dyDescent="0.35">
      <c r="A242" s="105" t="s">
        <v>327</v>
      </c>
      <c r="B242" s="94" t="s">
        <v>1873</v>
      </c>
      <c r="C242" s="105" t="s">
        <v>1874</v>
      </c>
      <c r="D242" s="13">
        <f t="shared" si="3"/>
        <v>826164.26</v>
      </c>
      <c r="E242" s="13">
        <v>585960.1</v>
      </c>
      <c r="F242" s="13">
        <v>240204.16000000003</v>
      </c>
      <c r="G242" s="13">
        <v>32914.81</v>
      </c>
      <c r="H242" s="106" t="s">
        <v>2776</v>
      </c>
      <c r="I242" s="106">
        <v>42170</v>
      </c>
      <c r="J242" s="106">
        <v>42170</v>
      </c>
      <c r="K242" s="106">
        <v>42170</v>
      </c>
      <c r="L242" s="106">
        <v>42170</v>
      </c>
      <c r="M242" s="106">
        <v>42220</v>
      </c>
      <c r="N242" s="106">
        <v>42220</v>
      </c>
      <c r="O242" s="106">
        <v>45657</v>
      </c>
      <c r="P242" s="106"/>
      <c r="Q242" s="106">
        <v>46022</v>
      </c>
    </row>
    <row r="243" spans="1:17" s="96" customFormat="1" ht="26" x14ac:dyDescent="0.35">
      <c r="A243" s="105" t="s">
        <v>1857</v>
      </c>
      <c r="B243" s="94" t="s">
        <v>1858</v>
      </c>
      <c r="C243" s="105" t="s">
        <v>1859</v>
      </c>
      <c r="D243" s="13">
        <f t="shared" si="3"/>
        <v>747740.59</v>
      </c>
      <c r="E243" s="13">
        <v>119181.75999999999</v>
      </c>
      <c r="F243" s="13">
        <v>628558.82999999996</v>
      </c>
      <c r="G243" s="13">
        <v>107263.584</v>
      </c>
      <c r="H243" s="106" t="s">
        <v>2773</v>
      </c>
      <c r="I243" s="106">
        <v>42270</v>
      </c>
      <c r="J243" s="106">
        <v>42295</v>
      </c>
      <c r="K243" s="106">
        <v>42360</v>
      </c>
      <c r="L243" s="106">
        <v>42400</v>
      </c>
      <c r="M243" s="106">
        <v>42420</v>
      </c>
      <c r="N243" s="106">
        <v>42448</v>
      </c>
      <c r="O243" s="106">
        <v>46022</v>
      </c>
      <c r="P243" s="106"/>
      <c r="Q243" s="106">
        <v>46067</v>
      </c>
    </row>
    <row r="244" spans="1:17" s="96" customFormat="1" ht="39" x14ac:dyDescent="0.35">
      <c r="A244" s="105" t="s">
        <v>1875</v>
      </c>
      <c r="B244" s="94" t="s">
        <v>1876</v>
      </c>
      <c r="C244" s="105" t="s">
        <v>1877</v>
      </c>
      <c r="D244" s="13">
        <f t="shared" si="3"/>
        <v>1348197.05</v>
      </c>
      <c r="E244" s="13">
        <v>224962.22</v>
      </c>
      <c r="F244" s="13">
        <v>1123234.83</v>
      </c>
      <c r="G244" s="13">
        <v>1815.26</v>
      </c>
      <c r="H244" s="106" t="s">
        <v>2777</v>
      </c>
      <c r="I244" s="106">
        <v>41542</v>
      </c>
      <c r="J244" s="106">
        <v>41542</v>
      </c>
      <c r="K244" s="106">
        <v>41542</v>
      </c>
      <c r="L244" s="106">
        <v>41542</v>
      </c>
      <c r="M244" s="106">
        <v>42921</v>
      </c>
      <c r="N244" s="106">
        <v>42921</v>
      </c>
      <c r="O244" s="106">
        <v>45657</v>
      </c>
      <c r="P244" s="106"/>
      <c r="Q244" s="106">
        <v>46022</v>
      </c>
    </row>
    <row r="245" spans="1:17" s="96" customFormat="1" ht="14.5" x14ac:dyDescent="0.35">
      <c r="A245" s="105" t="s">
        <v>534</v>
      </c>
      <c r="B245" s="94" t="s">
        <v>1860</v>
      </c>
      <c r="C245" s="105" t="s">
        <v>1861</v>
      </c>
      <c r="D245" s="13">
        <f t="shared" si="3"/>
        <v>1408953.6</v>
      </c>
      <c r="E245" s="13">
        <v>199148.08</v>
      </c>
      <c r="F245" s="13">
        <v>1209805.52</v>
      </c>
      <c r="G245" s="13">
        <v>3531.36</v>
      </c>
      <c r="H245" s="106" t="s">
        <v>2774</v>
      </c>
      <c r="I245" s="106">
        <v>42084</v>
      </c>
      <c r="J245" s="106">
        <v>42084</v>
      </c>
      <c r="K245" s="106">
        <v>42284</v>
      </c>
      <c r="L245" s="106">
        <v>42284</v>
      </c>
      <c r="M245" s="106">
        <v>42291</v>
      </c>
      <c r="N245" s="106">
        <v>42291</v>
      </c>
      <c r="O245" s="106">
        <v>45657</v>
      </c>
      <c r="P245" s="106"/>
      <c r="Q245" s="106">
        <v>46022</v>
      </c>
    </row>
    <row r="246" spans="1:17" s="96" customFormat="1" ht="26" x14ac:dyDescent="0.35">
      <c r="A246" s="105" t="s">
        <v>1867</v>
      </c>
      <c r="B246" s="94" t="s">
        <v>1868</v>
      </c>
      <c r="C246" s="105" t="s">
        <v>1869</v>
      </c>
      <c r="D246" s="13">
        <f t="shared" si="3"/>
        <v>651674.06000000006</v>
      </c>
      <c r="E246" s="13">
        <v>154105.96</v>
      </c>
      <c r="F246" s="13">
        <v>497568.10000000009</v>
      </c>
      <c r="G246" s="13">
        <v>110430.57</v>
      </c>
      <c r="H246" s="106" t="s">
        <v>2773</v>
      </c>
      <c r="I246" s="106">
        <v>42289</v>
      </c>
      <c r="J246" s="106">
        <v>42314</v>
      </c>
      <c r="K246" s="106">
        <v>42379</v>
      </c>
      <c r="L246" s="106">
        <v>42419</v>
      </c>
      <c r="M246" s="106">
        <v>42439</v>
      </c>
      <c r="N246" s="106">
        <v>42467</v>
      </c>
      <c r="O246" s="106">
        <v>46022</v>
      </c>
      <c r="P246" s="106"/>
      <c r="Q246" s="106">
        <v>46067</v>
      </c>
    </row>
    <row r="247" spans="1:17" s="96" customFormat="1" ht="26" x14ac:dyDescent="0.35">
      <c r="A247" s="105" t="s">
        <v>1870</v>
      </c>
      <c r="B247" s="94" t="s">
        <v>1871</v>
      </c>
      <c r="C247" s="105" t="s">
        <v>1872</v>
      </c>
      <c r="D247" s="13">
        <f t="shared" si="3"/>
        <v>857439.31</v>
      </c>
      <c r="E247" s="13">
        <v>63858.080000000002</v>
      </c>
      <c r="F247" s="13">
        <v>793581.2300000001</v>
      </c>
      <c r="G247" s="13">
        <v>171.54</v>
      </c>
      <c r="H247" s="106" t="s">
        <v>2776</v>
      </c>
      <c r="I247" s="106">
        <v>41568</v>
      </c>
      <c r="J247" s="106">
        <v>41568</v>
      </c>
      <c r="K247" s="106">
        <v>41568</v>
      </c>
      <c r="L247" s="106">
        <v>41568</v>
      </c>
      <c r="M247" s="106">
        <v>42219</v>
      </c>
      <c r="N247" s="106">
        <v>42219</v>
      </c>
      <c r="O247" s="106">
        <v>45657</v>
      </c>
      <c r="P247" s="106"/>
      <c r="Q247" s="106">
        <v>46022</v>
      </c>
    </row>
    <row r="248" spans="1:17" s="96" customFormat="1" ht="39" x14ac:dyDescent="0.35">
      <c r="A248" s="105" t="s">
        <v>327</v>
      </c>
      <c r="B248" s="94" t="s">
        <v>1873</v>
      </c>
      <c r="C248" s="105" t="s">
        <v>1874</v>
      </c>
      <c r="D248" s="13">
        <f t="shared" si="3"/>
        <v>826164.26</v>
      </c>
      <c r="E248" s="13">
        <v>179924.7</v>
      </c>
      <c r="F248" s="13">
        <v>646239.56000000006</v>
      </c>
      <c r="G248" s="13">
        <v>8393.4</v>
      </c>
      <c r="H248" s="106" t="s">
        <v>2776</v>
      </c>
      <c r="I248" s="106">
        <v>42170</v>
      </c>
      <c r="J248" s="106">
        <v>42170</v>
      </c>
      <c r="K248" s="106">
        <v>42170</v>
      </c>
      <c r="L248" s="106">
        <v>42170</v>
      </c>
      <c r="M248" s="106">
        <v>42220</v>
      </c>
      <c r="N248" s="106">
        <v>42220</v>
      </c>
      <c r="O248" s="106">
        <v>45657</v>
      </c>
      <c r="P248" s="106"/>
      <c r="Q248" s="106">
        <v>46022</v>
      </c>
    </row>
    <row r="249" spans="1:17" s="96" customFormat="1" ht="39" x14ac:dyDescent="0.35">
      <c r="A249" s="105" t="s">
        <v>1878</v>
      </c>
      <c r="B249" s="94" t="s">
        <v>1879</v>
      </c>
      <c r="C249" s="105" t="s">
        <v>1880</v>
      </c>
      <c r="D249" s="13">
        <f t="shared" si="3"/>
        <v>1432600</v>
      </c>
      <c r="E249" s="13">
        <v>1182551.19</v>
      </c>
      <c r="F249" s="13">
        <v>250048.81000000006</v>
      </c>
      <c r="G249" s="13">
        <v>152807.09999999998</v>
      </c>
      <c r="H249" s="106" t="s">
        <v>2778</v>
      </c>
      <c r="I249" s="106">
        <v>43408</v>
      </c>
      <c r="J249" s="106">
        <v>43411</v>
      </c>
      <c r="K249" s="106">
        <v>44748</v>
      </c>
      <c r="L249" s="106">
        <v>44749</v>
      </c>
      <c r="M249" s="106">
        <v>45037</v>
      </c>
      <c r="N249" s="106">
        <v>45037</v>
      </c>
      <c r="O249" s="106">
        <v>45657</v>
      </c>
      <c r="P249" s="106"/>
      <c r="Q249" s="106">
        <v>46022</v>
      </c>
    </row>
    <row r="250" spans="1:17" s="96" customFormat="1" ht="52" x14ac:dyDescent="0.35">
      <c r="A250" s="105" t="s">
        <v>1881</v>
      </c>
      <c r="B250" s="94" t="s">
        <v>1882</v>
      </c>
      <c r="C250" s="105" t="s">
        <v>1883</v>
      </c>
      <c r="D250" s="13">
        <f t="shared" si="3"/>
        <v>605175.53</v>
      </c>
      <c r="E250" s="13">
        <v>466504.27</v>
      </c>
      <c r="F250" s="13">
        <v>138671.26</v>
      </c>
      <c r="G250" s="13">
        <v>46004.670000000042</v>
      </c>
      <c r="H250" s="106" t="s">
        <v>2779</v>
      </c>
      <c r="I250" s="106">
        <v>44823</v>
      </c>
      <c r="J250" s="106">
        <v>44854</v>
      </c>
      <c r="K250" s="106">
        <v>44854</v>
      </c>
      <c r="L250" s="106">
        <v>44854</v>
      </c>
      <c r="M250" s="106">
        <v>45000</v>
      </c>
      <c r="N250" s="106">
        <v>45068</v>
      </c>
      <c r="O250" s="106">
        <v>45657</v>
      </c>
      <c r="P250" s="106"/>
      <c r="Q250" s="106">
        <v>46022</v>
      </c>
    </row>
    <row r="251" spans="1:17" s="96" customFormat="1" ht="26" x14ac:dyDescent="0.35">
      <c r="A251" s="105" t="s">
        <v>1884</v>
      </c>
      <c r="B251" s="94" t="s">
        <v>1885</v>
      </c>
      <c r="C251" s="105" t="s">
        <v>1886</v>
      </c>
      <c r="D251" s="13">
        <f t="shared" si="3"/>
        <v>524250</v>
      </c>
      <c r="E251" s="13">
        <v>449280.5</v>
      </c>
      <c r="F251" s="13">
        <v>74969.5</v>
      </c>
      <c r="G251" s="13">
        <v>98057.400000000023</v>
      </c>
      <c r="H251" s="106" t="s">
        <v>2778</v>
      </c>
      <c r="I251" s="106">
        <v>44852</v>
      </c>
      <c r="J251" s="106">
        <v>44852</v>
      </c>
      <c r="K251" s="106">
        <v>44852</v>
      </c>
      <c r="L251" s="106">
        <v>44852</v>
      </c>
      <c r="M251" s="106">
        <v>45204</v>
      </c>
      <c r="N251" s="106">
        <v>45204</v>
      </c>
      <c r="O251" s="106">
        <v>45716</v>
      </c>
      <c r="P251" s="106"/>
      <c r="Q251" s="106">
        <v>46067</v>
      </c>
    </row>
    <row r="252" spans="1:17" s="96" customFormat="1" ht="39" x14ac:dyDescent="0.35">
      <c r="A252" s="105" t="s">
        <v>1887</v>
      </c>
      <c r="B252" s="94" t="s">
        <v>1888</v>
      </c>
      <c r="C252" s="105" t="s">
        <v>1889</v>
      </c>
      <c r="D252" s="13">
        <f t="shared" si="3"/>
        <v>816500</v>
      </c>
      <c r="E252" s="13">
        <v>745088.36</v>
      </c>
      <c r="F252" s="13">
        <v>71411.640000000014</v>
      </c>
      <c r="G252" s="13">
        <v>448795.12</v>
      </c>
      <c r="H252" s="106" t="s">
        <v>2780</v>
      </c>
      <c r="I252" s="106">
        <v>43403</v>
      </c>
      <c r="J252" s="106">
        <v>43428</v>
      </c>
      <c r="K252" s="106">
        <v>43493</v>
      </c>
      <c r="L252" s="106">
        <v>43533</v>
      </c>
      <c r="M252" s="106">
        <v>43553</v>
      </c>
      <c r="N252" s="106">
        <v>43581</v>
      </c>
      <c r="O252" s="106">
        <v>46022</v>
      </c>
      <c r="P252" s="106"/>
      <c r="Q252" s="106">
        <v>46067</v>
      </c>
    </row>
    <row r="253" spans="1:17" s="96" customFormat="1" ht="26" x14ac:dyDescent="0.35">
      <c r="A253" s="105" t="s">
        <v>1890</v>
      </c>
      <c r="B253" s="94" t="s">
        <v>1891</v>
      </c>
      <c r="C253" s="105" t="s">
        <v>1892</v>
      </c>
      <c r="D253" s="13">
        <f t="shared" si="3"/>
        <v>832194.76</v>
      </c>
      <c r="E253" s="13">
        <v>832194.76</v>
      </c>
      <c r="F253" s="13">
        <v>0</v>
      </c>
      <c r="G253" s="13">
        <v>404560.49</v>
      </c>
      <c r="H253" s="106" t="s">
        <v>2780</v>
      </c>
      <c r="I253" s="106">
        <v>44778</v>
      </c>
      <c r="J253" s="106">
        <v>44778</v>
      </c>
      <c r="K253" s="106">
        <v>44851</v>
      </c>
      <c r="L253" s="106">
        <v>44848</v>
      </c>
      <c r="M253" s="106">
        <v>45117</v>
      </c>
      <c r="N253" s="106">
        <v>45117</v>
      </c>
      <c r="O253" s="106">
        <v>45716</v>
      </c>
      <c r="P253" s="106"/>
      <c r="Q253" s="106">
        <v>46067</v>
      </c>
    </row>
    <row r="254" spans="1:17" s="96" customFormat="1" ht="52" x14ac:dyDescent="0.35">
      <c r="A254" s="105" t="s">
        <v>1893</v>
      </c>
      <c r="B254" s="94" t="s">
        <v>1894</v>
      </c>
      <c r="C254" s="105" t="s">
        <v>1895</v>
      </c>
      <c r="D254" s="13">
        <f t="shared" si="3"/>
        <v>634678</v>
      </c>
      <c r="E254" s="13">
        <v>601220.89</v>
      </c>
      <c r="F254" s="13">
        <v>33457.109999999986</v>
      </c>
      <c r="G254" s="13">
        <v>494913.68</v>
      </c>
      <c r="H254" s="106" t="s">
        <v>2780</v>
      </c>
      <c r="I254" s="106">
        <v>44830</v>
      </c>
      <c r="J254" s="106">
        <v>44855</v>
      </c>
      <c r="K254" s="106">
        <v>44920</v>
      </c>
      <c r="L254" s="106">
        <v>44960</v>
      </c>
      <c r="M254" s="106">
        <v>44980</v>
      </c>
      <c r="N254" s="106">
        <v>45008</v>
      </c>
      <c r="O254" s="106">
        <v>46022</v>
      </c>
      <c r="P254" s="106"/>
      <c r="Q254" s="106">
        <v>46067</v>
      </c>
    </row>
    <row r="255" spans="1:17" s="96" customFormat="1" ht="26" x14ac:dyDescent="0.35">
      <c r="A255" s="105" t="s">
        <v>1896</v>
      </c>
      <c r="B255" s="94" t="s">
        <v>1897</v>
      </c>
      <c r="C255" s="105" t="s">
        <v>1898</v>
      </c>
      <c r="D255" s="13">
        <f t="shared" si="3"/>
        <v>1774290.28</v>
      </c>
      <c r="E255" s="13">
        <v>1774290.28</v>
      </c>
      <c r="F255" s="13">
        <v>0</v>
      </c>
      <c r="G255" s="13">
        <v>955451.25</v>
      </c>
      <c r="H255" s="106" t="s">
        <v>2781</v>
      </c>
      <c r="I255" s="106">
        <v>44869</v>
      </c>
      <c r="J255" s="106">
        <v>44894</v>
      </c>
      <c r="K255" s="106">
        <v>44959</v>
      </c>
      <c r="L255" s="106">
        <v>44999</v>
      </c>
      <c r="M255" s="106">
        <v>45019</v>
      </c>
      <c r="N255" s="106">
        <v>45047</v>
      </c>
      <c r="O255" s="106">
        <v>46022</v>
      </c>
      <c r="P255" s="106"/>
      <c r="Q255" s="106">
        <v>46067</v>
      </c>
    </row>
    <row r="256" spans="1:17" s="96" customFormat="1" ht="26" x14ac:dyDescent="0.35">
      <c r="A256" s="105" t="s">
        <v>1899</v>
      </c>
      <c r="B256" s="94" t="s">
        <v>1900</v>
      </c>
      <c r="C256" s="105" t="s">
        <v>1901</v>
      </c>
      <c r="D256" s="13">
        <f t="shared" si="3"/>
        <v>798317.83</v>
      </c>
      <c r="E256" s="13">
        <v>798317.83</v>
      </c>
      <c r="F256" s="13">
        <v>0</v>
      </c>
      <c r="G256" s="13">
        <v>452474.11</v>
      </c>
      <c r="H256" s="106" t="s">
        <v>2782</v>
      </c>
      <c r="I256" s="106">
        <v>43405</v>
      </c>
      <c r="J256" s="106">
        <v>43430</v>
      </c>
      <c r="K256" s="106">
        <v>43495</v>
      </c>
      <c r="L256" s="106">
        <v>43535</v>
      </c>
      <c r="M256" s="106">
        <v>43555</v>
      </c>
      <c r="N256" s="106">
        <v>43583</v>
      </c>
      <c r="O256" s="106">
        <v>46022</v>
      </c>
      <c r="P256" s="106"/>
      <c r="Q256" s="106">
        <v>46067</v>
      </c>
    </row>
    <row r="257" spans="1:17" s="96" customFormat="1" ht="39" x14ac:dyDescent="0.35">
      <c r="A257" s="105" t="s">
        <v>1902</v>
      </c>
      <c r="B257" s="94" t="s">
        <v>1903</v>
      </c>
      <c r="C257" s="105" t="s">
        <v>1904</v>
      </c>
      <c r="D257" s="13">
        <f t="shared" si="3"/>
        <v>830000</v>
      </c>
      <c r="E257" s="13">
        <v>772236.49</v>
      </c>
      <c r="F257" s="13">
        <v>57763.510000000009</v>
      </c>
      <c r="G257" s="13">
        <v>236852.76</v>
      </c>
      <c r="H257" s="106" t="s">
        <v>2782</v>
      </c>
      <c r="I257" s="106">
        <v>44834</v>
      </c>
      <c r="J257" s="106">
        <v>44834</v>
      </c>
      <c r="K257" s="106">
        <v>44834</v>
      </c>
      <c r="L257" s="106">
        <v>44834</v>
      </c>
      <c r="M257" s="106">
        <v>44958</v>
      </c>
      <c r="N257" s="106">
        <v>45106</v>
      </c>
      <c r="O257" s="106">
        <v>45716</v>
      </c>
      <c r="P257" s="106"/>
      <c r="Q257" s="106">
        <v>46067</v>
      </c>
    </row>
    <row r="258" spans="1:17" s="96" customFormat="1" ht="39" x14ac:dyDescent="0.35">
      <c r="A258" s="105" t="s">
        <v>1905</v>
      </c>
      <c r="B258" s="94" t="s">
        <v>1906</v>
      </c>
      <c r="C258" s="105" t="s">
        <v>1907</v>
      </c>
      <c r="D258" s="13">
        <f t="shared" si="3"/>
        <v>745075.43</v>
      </c>
      <c r="E258" s="13">
        <v>672721.5</v>
      </c>
      <c r="F258" s="13">
        <v>72353.930000000051</v>
      </c>
      <c r="G258" s="13">
        <v>34056.439999999944</v>
      </c>
      <c r="H258" s="106" t="s">
        <v>2780</v>
      </c>
      <c r="I258" s="106">
        <v>43409</v>
      </c>
      <c r="J258" s="106">
        <v>43427</v>
      </c>
      <c r="K258" s="106">
        <v>43409</v>
      </c>
      <c r="L258" s="106">
        <v>43433</v>
      </c>
      <c r="M258" s="106">
        <v>44942</v>
      </c>
      <c r="N258" s="106">
        <v>45007</v>
      </c>
      <c r="O258" s="106">
        <v>45657</v>
      </c>
      <c r="P258" s="106"/>
      <c r="Q258" s="106">
        <v>46022</v>
      </c>
    </row>
    <row r="259" spans="1:17" s="96" customFormat="1" ht="26" x14ac:dyDescent="0.35">
      <c r="A259" s="105" t="s">
        <v>1908</v>
      </c>
      <c r="B259" s="94" t="s">
        <v>1909</v>
      </c>
      <c r="C259" s="105" t="s">
        <v>1910</v>
      </c>
      <c r="D259" s="13">
        <f t="shared" si="3"/>
        <v>1040930.69</v>
      </c>
      <c r="E259" s="13">
        <v>920504.73</v>
      </c>
      <c r="F259" s="13">
        <v>120425.95999999996</v>
      </c>
      <c r="G259" s="13">
        <v>84594.689999999944</v>
      </c>
      <c r="H259" s="106" t="s">
        <v>2780</v>
      </c>
      <c r="I259" s="106">
        <v>44778</v>
      </c>
      <c r="J259" s="106">
        <v>44778</v>
      </c>
      <c r="K259" s="106">
        <v>44823</v>
      </c>
      <c r="L259" s="106">
        <v>44823</v>
      </c>
      <c r="M259" s="106">
        <v>45017</v>
      </c>
      <c r="N259" s="106">
        <v>45042</v>
      </c>
      <c r="O259" s="106">
        <v>45657</v>
      </c>
      <c r="P259" s="106"/>
      <c r="Q259" s="106">
        <v>46022</v>
      </c>
    </row>
    <row r="260" spans="1:17" s="96" customFormat="1" ht="39" x14ac:dyDescent="0.35">
      <c r="A260" s="105" t="s">
        <v>1911</v>
      </c>
      <c r="B260" s="94" t="s">
        <v>1912</v>
      </c>
      <c r="C260" s="105" t="s">
        <v>1913</v>
      </c>
      <c r="D260" s="13">
        <f t="shared" si="3"/>
        <v>1671802.73</v>
      </c>
      <c r="E260" s="13">
        <v>958280.82</v>
      </c>
      <c r="F260" s="13">
        <v>713521.91</v>
      </c>
      <c r="G260" s="13">
        <v>366189.86</v>
      </c>
      <c r="H260" s="106" t="s">
        <v>2707</v>
      </c>
      <c r="I260" s="106">
        <v>43410</v>
      </c>
      <c r="J260" s="106">
        <v>43428</v>
      </c>
      <c r="K260" s="106">
        <v>44944</v>
      </c>
      <c r="L260" s="106">
        <v>44968</v>
      </c>
      <c r="M260" s="106">
        <v>45043</v>
      </c>
      <c r="N260" s="106">
        <v>45108</v>
      </c>
      <c r="O260" s="106">
        <v>45716</v>
      </c>
      <c r="P260" s="106"/>
      <c r="Q260" s="106">
        <v>46067</v>
      </c>
    </row>
    <row r="261" spans="1:17" s="96" customFormat="1" ht="14.5" x14ac:dyDescent="0.35">
      <c r="A261" s="105" t="s">
        <v>1914</v>
      </c>
      <c r="B261" s="94" t="s">
        <v>1915</v>
      </c>
      <c r="C261" s="105" t="s">
        <v>1916</v>
      </c>
      <c r="D261" s="13">
        <f t="shared" si="3"/>
        <v>1220000</v>
      </c>
      <c r="E261" s="13">
        <v>1220000</v>
      </c>
      <c r="F261" s="13">
        <v>0</v>
      </c>
      <c r="G261" s="13">
        <v>195205.93000000005</v>
      </c>
      <c r="H261" s="106" t="s">
        <v>2783</v>
      </c>
      <c r="I261" s="106">
        <v>43411</v>
      </c>
      <c r="J261" s="106">
        <v>44856</v>
      </c>
      <c r="K261" s="106">
        <v>44856</v>
      </c>
      <c r="L261" s="106">
        <v>44856</v>
      </c>
      <c r="M261" s="106">
        <v>45017</v>
      </c>
      <c r="N261" s="106">
        <v>45049</v>
      </c>
      <c r="O261" s="106">
        <v>45657</v>
      </c>
      <c r="P261" s="106"/>
      <c r="Q261" s="106">
        <v>46022</v>
      </c>
    </row>
    <row r="262" spans="1:17" s="96" customFormat="1" ht="39" x14ac:dyDescent="0.35">
      <c r="A262" s="105" t="s">
        <v>1917</v>
      </c>
      <c r="B262" s="94" t="s">
        <v>1918</v>
      </c>
      <c r="C262" s="105" t="s">
        <v>1919</v>
      </c>
      <c r="D262" s="13">
        <f t="shared" ref="D262:D325" si="4">E262+F262</f>
        <v>1834543.83</v>
      </c>
      <c r="E262" s="13">
        <v>1834543.83</v>
      </c>
      <c r="F262" s="13">
        <v>0</v>
      </c>
      <c r="G262" s="13">
        <v>1725414.6500000001</v>
      </c>
      <c r="H262" s="106" t="s">
        <v>2707</v>
      </c>
      <c r="I262" s="106">
        <v>42930</v>
      </c>
      <c r="J262" s="106">
        <v>42955</v>
      </c>
      <c r="K262" s="106">
        <v>43020</v>
      </c>
      <c r="L262" s="106">
        <v>43060</v>
      </c>
      <c r="M262" s="106">
        <v>43080</v>
      </c>
      <c r="N262" s="106">
        <v>43108</v>
      </c>
      <c r="O262" s="106">
        <v>46022</v>
      </c>
      <c r="P262" s="106"/>
      <c r="Q262" s="106">
        <v>46067</v>
      </c>
    </row>
    <row r="263" spans="1:17" s="96" customFormat="1" ht="26" x14ac:dyDescent="0.35">
      <c r="A263" s="105" t="s">
        <v>1920</v>
      </c>
      <c r="B263" s="94" t="s">
        <v>1921</v>
      </c>
      <c r="C263" s="105" t="s">
        <v>1901</v>
      </c>
      <c r="D263" s="13">
        <f t="shared" si="4"/>
        <v>585006.38</v>
      </c>
      <c r="E263" s="13">
        <v>470909.38</v>
      </c>
      <c r="F263" s="13">
        <v>114097</v>
      </c>
      <c r="G263" s="13">
        <v>67665</v>
      </c>
      <c r="H263" s="106" t="s">
        <v>2784</v>
      </c>
      <c r="I263" s="106">
        <v>44887</v>
      </c>
      <c r="J263" s="106">
        <v>44837</v>
      </c>
      <c r="K263" s="106">
        <v>44887</v>
      </c>
      <c r="L263" s="106">
        <v>44887</v>
      </c>
      <c r="M263" s="106">
        <v>45017</v>
      </c>
      <c r="N263" s="106">
        <v>45168</v>
      </c>
      <c r="O263" s="106">
        <v>45657</v>
      </c>
      <c r="P263" s="106"/>
      <c r="Q263" s="106">
        <v>46022</v>
      </c>
    </row>
    <row r="264" spans="1:17" s="96" customFormat="1" ht="26" x14ac:dyDescent="0.35">
      <c r="A264" s="105" t="s">
        <v>1922</v>
      </c>
      <c r="B264" s="94" t="s">
        <v>1923</v>
      </c>
      <c r="C264" s="105" t="s">
        <v>1924</v>
      </c>
      <c r="D264" s="13">
        <f t="shared" si="4"/>
        <v>1130819.83</v>
      </c>
      <c r="E264" s="13">
        <v>1046549.93</v>
      </c>
      <c r="F264" s="13">
        <v>84269.900000000023</v>
      </c>
      <c r="G264" s="13">
        <v>732336.88000000012</v>
      </c>
      <c r="H264" s="106" t="s">
        <v>2785</v>
      </c>
      <c r="I264" s="106">
        <v>43416</v>
      </c>
      <c r="J264" s="106">
        <v>43441</v>
      </c>
      <c r="K264" s="106">
        <v>43506</v>
      </c>
      <c r="L264" s="106">
        <v>43546</v>
      </c>
      <c r="M264" s="106">
        <v>43566</v>
      </c>
      <c r="N264" s="106">
        <v>43594</v>
      </c>
      <c r="O264" s="106">
        <v>46022</v>
      </c>
      <c r="P264" s="106"/>
      <c r="Q264" s="106">
        <v>46067</v>
      </c>
    </row>
    <row r="265" spans="1:17" s="96" customFormat="1" ht="26" x14ac:dyDescent="0.35">
      <c r="A265" s="105" t="s">
        <v>1925</v>
      </c>
      <c r="B265" s="94" t="s">
        <v>1926</v>
      </c>
      <c r="C265" s="105" t="s">
        <v>1927</v>
      </c>
      <c r="D265" s="13">
        <f t="shared" si="4"/>
        <v>820253.18</v>
      </c>
      <c r="E265" s="13">
        <v>820253.18</v>
      </c>
      <c r="F265" s="13">
        <v>0</v>
      </c>
      <c r="G265" s="13">
        <v>810548.72000000009</v>
      </c>
      <c r="H265" s="106" t="s">
        <v>2707</v>
      </c>
      <c r="I265" s="106">
        <v>44776</v>
      </c>
      <c r="J265" s="106">
        <v>44801</v>
      </c>
      <c r="K265" s="106">
        <v>44866</v>
      </c>
      <c r="L265" s="106">
        <v>44906</v>
      </c>
      <c r="M265" s="106">
        <v>44926</v>
      </c>
      <c r="N265" s="106">
        <v>44954</v>
      </c>
      <c r="O265" s="106">
        <v>46022</v>
      </c>
      <c r="P265" s="106"/>
      <c r="Q265" s="106">
        <v>46067</v>
      </c>
    </row>
    <row r="266" spans="1:17" s="96" customFormat="1" ht="26" x14ac:dyDescent="0.35">
      <c r="A266" s="105" t="s">
        <v>1928</v>
      </c>
      <c r="B266" s="94" t="s">
        <v>1929</v>
      </c>
      <c r="C266" s="105" t="s">
        <v>1930</v>
      </c>
      <c r="D266" s="13">
        <f t="shared" si="4"/>
        <v>408099.13</v>
      </c>
      <c r="E266" s="13">
        <v>402889.52</v>
      </c>
      <c r="F266" s="13">
        <v>5209.609999999986</v>
      </c>
      <c r="G266" s="13">
        <v>157664.23000000001</v>
      </c>
      <c r="H266" s="106" t="s">
        <v>2781</v>
      </c>
      <c r="I266" s="106">
        <v>43377</v>
      </c>
      <c r="J266" s="106">
        <v>43377</v>
      </c>
      <c r="K266" s="106">
        <v>43403</v>
      </c>
      <c r="L266" s="106">
        <v>43403</v>
      </c>
      <c r="M266" s="106">
        <v>44986</v>
      </c>
      <c r="N266" s="106">
        <v>45104</v>
      </c>
      <c r="O266" s="106">
        <v>45716</v>
      </c>
      <c r="P266" s="106"/>
      <c r="Q266" s="106">
        <v>46067</v>
      </c>
    </row>
    <row r="267" spans="1:17" s="96" customFormat="1" ht="26" x14ac:dyDescent="0.35">
      <c r="A267" s="105" t="s">
        <v>1931</v>
      </c>
      <c r="B267" s="94" t="s">
        <v>1932</v>
      </c>
      <c r="C267" s="105" t="s">
        <v>1933</v>
      </c>
      <c r="D267" s="13">
        <f t="shared" si="4"/>
        <v>1423437.99</v>
      </c>
      <c r="E267" s="13">
        <v>1423437.99</v>
      </c>
      <c r="F267" s="13">
        <v>0</v>
      </c>
      <c r="G267" s="13">
        <v>1281094.1910000001</v>
      </c>
      <c r="H267" s="106" t="s">
        <v>2786</v>
      </c>
      <c r="I267" s="106">
        <v>44818</v>
      </c>
      <c r="J267" s="106">
        <v>44843</v>
      </c>
      <c r="K267" s="106">
        <v>44908</v>
      </c>
      <c r="L267" s="106">
        <v>44948</v>
      </c>
      <c r="M267" s="106">
        <v>44968</v>
      </c>
      <c r="N267" s="106">
        <v>44996</v>
      </c>
      <c r="O267" s="106">
        <v>46022</v>
      </c>
      <c r="P267" s="106"/>
      <c r="Q267" s="106">
        <v>46067</v>
      </c>
    </row>
    <row r="268" spans="1:17" s="96" customFormat="1" ht="26" x14ac:dyDescent="0.35">
      <c r="A268" s="105" t="s">
        <v>1934</v>
      </c>
      <c r="B268" s="94" t="s">
        <v>1935</v>
      </c>
      <c r="C268" s="105" t="s">
        <v>1936</v>
      </c>
      <c r="D268" s="13">
        <f t="shared" si="4"/>
        <v>1267713.18</v>
      </c>
      <c r="E268" s="13">
        <v>1267713.18</v>
      </c>
      <c r="F268" s="13">
        <v>0</v>
      </c>
      <c r="G268" s="13">
        <v>557703.86999999988</v>
      </c>
      <c r="H268" s="106" t="s">
        <v>2782</v>
      </c>
      <c r="I268" s="106">
        <v>43391</v>
      </c>
      <c r="J268" s="106">
        <v>43391</v>
      </c>
      <c r="K268" s="106">
        <v>44811</v>
      </c>
      <c r="L268" s="106">
        <v>44893</v>
      </c>
      <c r="M268" s="106">
        <v>44984</v>
      </c>
      <c r="N268" s="106">
        <v>45057</v>
      </c>
      <c r="O268" s="106">
        <v>45716</v>
      </c>
      <c r="P268" s="106"/>
      <c r="Q268" s="106">
        <v>46067</v>
      </c>
    </row>
    <row r="269" spans="1:17" s="96" customFormat="1" ht="26" x14ac:dyDescent="0.35">
      <c r="A269" s="105" t="s">
        <v>1937</v>
      </c>
      <c r="B269" s="94" t="s">
        <v>1938</v>
      </c>
      <c r="C269" s="105" t="s">
        <v>1939</v>
      </c>
      <c r="D269" s="13">
        <f t="shared" si="4"/>
        <v>661925.21</v>
      </c>
      <c r="E269" s="13">
        <v>661925.21</v>
      </c>
      <c r="F269" s="13">
        <v>0</v>
      </c>
      <c r="G269" s="13">
        <v>119847.42999999993</v>
      </c>
      <c r="H269" s="106" t="s">
        <v>2779</v>
      </c>
      <c r="I269" s="106">
        <v>43406</v>
      </c>
      <c r="J269" s="106">
        <v>43406</v>
      </c>
      <c r="K269" s="106">
        <v>43406</v>
      </c>
      <c r="L269" s="106">
        <v>43406</v>
      </c>
      <c r="M269" s="106">
        <v>44958</v>
      </c>
      <c r="N269" s="106">
        <v>45161</v>
      </c>
      <c r="O269" s="106">
        <v>45657</v>
      </c>
      <c r="P269" s="106"/>
      <c r="Q269" s="106">
        <v>46022</v>
      </c>
    </row>
    <row r="270" spans="1:17" s="96" customFormat="1" ht="52" x14ac:dyDescent="0.35">
      <c r="A270" s="105" t="s">
        <v>1940</v>
      </c>
      <c r="B270" s="94" t="s">
        <v>1941</v>
      </c>
      <c r="C270" s="105" t="s">
        <v>1942</v>
      </c>
      <c r="D270" s="13">
        <f t="shared" si="4"/>
        <v>304000</v>
      </c>
      <c r="E270" s="13">
        <v>211683.22</v>
      </c>
      <c r="F270" s="13">
        <v>92316.78</v>
      </c>
      <c r="G270" s="13">
        <v>10.980000000010477</v>
      </c>
      <c r="H270" s="106" t="s">
        <v>2787</v>
      </c>
      <c r="I270" s="106">
        <v>43403</v>
      </c>
      <c r="J270" s="106">
        <v>43403</v>
      </c>
      <c r="K270" s="106">
        <v>44859</v>
      </c>
      <c r="L270" s="106">
        <v>44859</v>
      </c>
      <c r="M270" s="106">
        <v>45017</v>
      </c>
      <c r="N270" s="106">
        <v>45090</v>
      </c>
      <c r="O270" s="106">
        <v>45657</v>
      </c>
      <c r="P270" s="106"/>
      <c r="Q270" s="106">
        <v>46022</v>
      </c>
    </row>
    <row r="271" spans="1:17" s="96" customFormat="1" ht="52" x14ac:dyDescent="0.35">
      <c r="A271" s="105" t="s">
        <v>1943</v>
      </c>
      <c r="B271" s="94" t="s">
        <v>1944</v>
      </c>
      <c r="C271" s="105" t="s">
        <v>1945</v>
      </c>
      <c r="D271" s="13">
        <f t="shared" si="4"/>
        <v>442538.65</v>
      </c>
      <c r="E271" s="13">
        <v>428758.19</v>
      </c>
      <c r="F271" s="13">
        <v>13780.460000000021</v>
      </c>
      <c r="G271" s="13">
        <v>50047.580000000016</v>
      </c>
      <c r="H271" s="106" t="s">
        <v>2780</v>
      </c>
      <c r="I271" s="106">
        <v>43360</v>
      </c>
      <c r="J271" s="106">
        <v>43360</v>
      </c>
      <c r="K271" s="106">
        <v>44809</v>
      </c>
      <c r="L271" s="106">
        <v>44809</v>
      </c>
      <c r="M271" s="106">
        <v>45007</v>
      </c>
      <c r="N271" s="106">
        <v>45196</v>
      </c>
      <c r="O271" s="106">
        <v>45657</v>
      </c>
      <c r="P271" s="106"/>
      <c r="Q271" s="106">
        <v>46022</v>
      </c>
    </row>
    <row r="272" spans="1:17" s="96" customFormat="1" ht="26" x14ac:dyDescent="0.35">
      <c r="A272" s="105" t="s">
        <v>1946</v>
      </c>
      <c r="B272" s="94" t="s">
        <v>1947</v>
      </c>
      <c r="C272" s="105" t="s">
        <v>1948</v>
      </c>
      <c r="D272" s="13">
        <f t="shared" si="4"/>
        <v>608309.1</v>
      </c>
      <c r="E272" s="13">
        <v>563075.09</v>
      </c>
      <c r="F272" s="13">
        <v>45234.010000000009</v>
      </c>
      <c r="G272" s="13">
        <v>1971.5699999999488</v>
      </c>
      <c r="H272" s="106" t="s">
        <v>2782</v>
      </c>
      <c r="I272" s="106">
        <v>43409</v>
      </c>
      <c r="J272" s="106">
        <v>43409</v>
      </c>
      <c r="K272" s="106">
        <v>45202</v>
      </c>
      <c r="L272" s="106">
        <v>45202</v>
      </c>
      <c r="M272" s="106">
        <v>45070</v>
      </c>
      <c r="N272" s="106">
        <v>45197</v>
      </c>
      <c r="O272" s="106">
        <v>45657</v>
      </c>
      <c r="P272" s="106"/>
      <c r="Q272" s="106">
        <v>46022</v>
      </c>
    </row>
    <row r="273" spans="1:17" s="96" customFormat="1" ht="14.5" x14ac:dyDescent="0.35">
      <c r="A273" s="105" t="s">
        <v>1949</v>
      </c>
      <c r="B273" s="94" t="s">
        <v>1950</v>
      </c>
      <c r="C273" s="105" t="s">
        <v>1951</v>
      </c>
      <c r="D273" s="13">
        <f t="shared" si="4"/>
        <v>1245622.19</v>
      </c>
      <c r="E273" s="13">
        <v>1212457.25</v>
      </c>
      <c r="F273" s="13">
        <v>33164.939999999944</v>
      </c>
      <c r="G273" s="13">
        <v>403489.65</v>
      </c>
      <c r="H273" s="106" t="s">
        <v>2783</v>
      </c>
      <c r="I273" s="106">
        <v>44778</v>
      </c>
      <c r="J273" s="106">
        <v>44796</v>
      </c>
      <c r="K273" s="106">
        <v>44849</v>
      </c>
      <c r="L273" s="106">
        <v>44873</v>
      </c>
      <c r="M273" s="106">
        <v>45139</v>
      </c>
      <c r="N273" s="106">
        <v>45204</v>
      </c>
      <c r="O273" s="106">
        <v>45716</v>
      </c>
      <c r="P273" s="106"/>
      <c r="Q273" s="106">
        <v>46067</v>
      </c>
    </row>
    <row r="274" spans="1:17" s="96" customFormat="1" ht="14.5" x14ac:dyDescent="0.35">
      <c r="A274" s="105" t="s">
        <v>1952</v>
      </c>
      <c r="B274" s="94" t="s">
        <v>1953</v>
      </c>
      <c r="C274" s="105" t="s">
        <v>1954</v>
      </c>
      <c r="D274" s="13">
        <f t="shared" si="4"/>
        <v>2528783.4700000002</v>
      </c>
      <c r="E274" s="13">
        <v>2381660.58</v>
      </c>
      <c r="F274" s="13">
        <v>147122.89000000013</v>
      </c>
      <c r="G274" s="13">
        <v>1143993.6200000001</v>
      </c>
      <c r="H274" s="106" t="s">
        <v>2788</v>
      </c>
      <c r="I274" s="106">
        <v>44826</v>
      </c>
      <c r="J274" s="106">
        <v>44835</v>
      </c>
      <c r="K274" s="106">
        <v>44896</v>
      </c>
      <c r="L274" s="106">
        <v>44896</v>
      </c>
      <c r="M274" s="106">
        <v>45170</v>
      </c>
      <c r="N274" s="106">
        <v>45211</v>
      </c>
      <c r="O274" s="106">
        <v>45716</v>
      </c>
      <c r="P274" s="106"/>
      <c r="Q274" s="106">
        <v>46067</v>
      </c>
    </row>
    <row r="275" spans="1:17" s="96" customFormat="1" ht="26" x14ac:dyDescent="0.35">
      <c r="A275" s="105" t="s">
        <v>1955</v>
      </c>
      <c r="B275" s="94" t="s">
        <v>1956</v>
      </c>
      <c r="C275" s="105" t="s">
        <v>1924</v>
      </c>
      <c r="D275" s="13">
        <f t="shared" si="4"/>
        <v>2742658.31</v>
      </c>
      <c r="E275" s="13">
        <v>2560645.87</v>
      </c>
      <c r="F275" s="13">
        <v>182012.43999999994</v>
      </c>
      <c r="G275" s="13">
        <v>1618464.9700000002</v>
      </c>
      <c r="H275" s="106" t="s">
        <v>2783</v>
      </c>
      <c r="I275" s="106">
        <v>44841</v>
      </c>
      <c r="J275" s="106">
        <v>44866</v>
      </c>
      <c r="K275" s="106">
        <v>44931</v>
      </c>
      <c r="L275" s="106">
        <v>44971</v>
      </c>
      <c r="M275" s="106">
        <v>44991</v>
      </c>
      <c r="N275" s="106">
        <v>45019</v>
      </c>
      <c r="O275" s="106">
        <v>46022</v>
      </c>
      <c r="P275" s="106"/>
      <c r="Q275" s="106">
        <v>46067</v>
      </c>
    </row>
    <row r="276" spans="1:17" s="96" customFormat="1" ht="26" x14ac:dyDescent="0.35">
      <c r="A276" s="105" t="s">
        <v>1957</v>
      </c>
      <c r="B276" s="94" t="s">
        <v>1958</v>
      </c>
      <c r="C276" s="105" t="s">
        <v>1959</v>
      </c>
      <c r="D276" s="13">
        <f t="shared" si="4"/>
        <v>1201657.95</v>
      </c>
      <c r="E276" s="13">
        <v>1123252.05</v>
      </c>
      <c r="F276" s="13">
        <v>78405.899999999907</v>
      </c>
      <c r="G276" s="13">
        <v>9142.4200000001583</v>
      </c>
      <c r="H276" s="106" t="s">
        <v>2785</v>
      </c>
      <c r="I276" s="106">
        <v>43414</v>
      </c>
      <c r="J276" s="106">
        <v>43414</v>
      </c>
      <c r="K276" s="106">
        <v>44809</v>
      </c>
      <c r="L276" s="106">
        <v>44809</v>
      </c>
      <c r="M276" s="106">
        <v>45102</v>
      </c>
      <c r="N276" s="106">
        <v>45197</v>
      </c>
      <c r="O276" s="106">
        <v>45657</v>
      </c>
      <c r="P276" s="106"/>
      <c r="Q276" s="106">
        <v>46022</v>
      </c>
    </row>
    <row r="277" spans="1:17" s="96" customFormat="1" ht="14.5" x14ac:dyDescent="0.35">
      <c r="A277" s="105" t="s">
        <v>1960</v>
      </c>
      <c r="B277" s="94" t="s">
        <v>1961</v>
      </c>
      <c r="C277" s="105" t="s">
        <v>1962</v>
      </c>
      <c r="D277" s="13">
        <f t="shared" si="4"/>
        <v>499022.25</v>
      </c>
      <c r="E277" s="13">
        <v>353015.51</v>
      </c>
      <c r="F277" s="13">
        <v>146006.74</v>
      </c>
      <c r="G277" s="13">
        <v>4852.890000000014</v>
      </c>
      <c r="H277" s="106" t="s">
        <v>2783</v>
      </c>
      <c r="I277" s="106">
        <v>43420</v>
      </c>
      <c r="J277" s="106">
        <v>43420</v>
      </c>
      <c r="K277" s="106">
        <v>44867</v>
      </c>
      <c r="L277" s="106">
        <v>44867</v>
      </c>
      <c r="M277" s="106">
        <v>45224</v>
      </c>
      <c r="N277" s="106">
        <v>45224</v>
      </c>
      <c r="O277" s="106">
        <v>45657</v>
      </c>
      <c r="P277" s="106"/>
      <c r="Q277" s="106">
        <v>46022</v>
      </c>
    </row>
    <row r="278" spans="1:17" s="96" customFormat="1" ht="26" x14ac:dyDescent="0.35">
      <c r="A278" s="105" t="s">
        <v>1963</v>
      </c>
      <c r="B278" s="94" t="s">
        <v>1964</v>
      </c>
      <c r="C278" s="105" t="s">
        <v>1965</v>
      </c>
      <c r="D278" s="13">
        <f t="shared" si="4"/>
        <v>926102.47</v>
      </c>
      <c r="E278" s="13">
        <v>926102.47</v>
      </c>
      <c r="F278" s="13">
        <v>0</v>
      </c>
      <c r="G278" s="13">
        <v>833492.223</v>
      </c>
      <c r="H278" s="106" t="s">
        <v>2707</v>
      </c>
      <c r="I278" s="106">
        <v>44979</v>
      </c>
      <c r="J278" s="106">
        <v>45004</v>
      </c>
      <c r="K278" s="106">
        <v>45069</v>
      </c>
      <c r="L278" s="106">
        <v>45109</v>
      </c>
      <c r="M278" s="106">
        <v>45129</v>
      </c>
      <c r="N278" s="106">
        <v>45157</v>
      </c>
      <c r="O278" s="106">
        <v>46022</v>
      </c>
      <c r="P278" s="106"/>
      <c r="Q278" s="106">
        <v>46067</v>
      </c>
    </row>
    <row r="279" spans="1:17" s="96" customFormat="1" ht="26" x14ac:dyDescent="0.35">
      <c r="A279" s="105" t="s">
        <v>1966</v>
      </c>
      <c r="B279" s="94" t="s">
        <v>1967</v>
      </c>
      <c r="C279" s="105" t="s">
        <v>1968</v>
      </c>
      <c r="D279" s="13">
        <f t="shared" si="4"/>
        <v>796616.48</v>
      </c>
      <c r="E279" s="13">
        <v>796616.48</v>
      </c>
      <c r="F279" s="13">
        <v>0</v>
      </c>
      <c r="G279" s="13">
        <v>716954.83200000005</v>
      </c>
      <c r="H279" s="106" t="s">
        <v>2779</v>
      </c>
      <c r="I279" s="106">
        <v>43397</v>
      </c>
      <c r="J279" s="106">
        <v>43422</v>
      </c>
      <c r="K279" s="106">
        <v>43487</v>
      </c>
      <c r="L279" s="106">
        <v>43527</v>
      </c>
      <c r="M279" s="106">
        <v>43547</v>
      </c>
      <c r="N279" s="106">
        <v>43575</v>
      </c>
      <c r="O279" s="106">
        <v>46022</v>
      </c>
      <c r="P279" s="106"/>
      <c r="Q279" s="106">
        <v>46067</v>
      </c>
    </row>
    <row r="280" spans="1:17" s="96" customFormat="1" ht="39" x14ac:dyDescent="0.35">
      <c r="A280" s="105" t="s">
        <v>1969</v>
      </c>
      <c r="B280" s="94" t="s">
        <v>1970</v>
      </c>
      <c r="C280" s="105" t="s">
        <v>1971</v>
      </c>
      <c r="D280" s="13">
        <f t="shared" si="4"/>
        <v>3592620.46</v>
      </c>
      <c r="E280" s="13">
        <v>3240699.4</v>
      </c>
      <c r="F280" s="13">
        <v>351921.06000000006</v>
      </c>
      <c r="G280" s="13">
        <v>9100</v>
      </c>
      <c r="H280" s="106" t="s">
        <v>2752</v>
      </c>
      <c r="I280" s="106">
        <v>44916</v>
      </c>
      <c r="J280" s="106">
        <v>44934</v>
      </c>
      <c r="K280" s="106">
        <v>44916</v>
      </c>
      <c r="L280" s="106">
        <v>44940</v>
      </c>
      <c r="M280" s="106">
        <v>45081</v>
      </c>
      <c r="N280" s="106">
        <v>45146</v>
      </c>
      <c r="O280" s="106">
        <v>45657</v>
      </c>
      <c r="P280" s="106"/>
      <c r="Q280" s="106">
        <v>46022</v>
      </c>
    </row>
    <row r="281" spans="1:17" s="96" customFormat="1" ht="26" x14ac:dyDescent="0.35">
      <c r="A281" s="105" t="s">
        <v>1972</v>
      </c>
      <c r="B281" s="94" t="s">
        <v>1973</v>
      </c>
      <c r="C281" s="105" t="s">
        <v>1974</v>
      </c>
      <c r="D281" s="13">
        <f t="shared" si="4"/>
        <v>1145338.98</v>
      </c>
      <c r="E281" s="13">
        <v>1084783.6200000001</v>
      </c>
      <c r="F281" s="13">
        <v>60555.35999999987</v>
      </c>
      <c r="G281" s="13">
        <v>366518.81000000006</v>
      </c>
      <c r="H281" s="106" t="s">
        <v>2789</v>
      </c>
      <c r="I281" s="106">
        <v>44973</v>
      </c>
      <c r="J281" s="106">
        <v>44973</v>
      </c>
      <c r="K281" s="106">
        <v>45013</v>
      </c>
      <c r="L281" s="106">
        <v>45013</v>
      </c>
      <c r="M281" s="106">
        <v>45028</v>
      </c>
      <c r="N281" s="106">
        <v>45028</v>
      </c>
      <c r="O281" s="106">
        <v>45716</v>
      </c>
      <c r="P281" s="106"/>
      <c r="Q281" s="106">
        <v>46067</v>
      </c>
    </row>
    <row r="282" spans="1:17" s="96" customFormat="1" ht="26" x14ac:dyDescent="0.35">
      <c r="A282" s="105" t="s">
        <v>1975</v>
      </c>
      <c r="B282" s="94" t="s">
        <v>1976</v>
      </c>
      <c r="C282" s="105" t="s">
        <v>1977</v>
      </c>
      <c r="D282" s="13">
        <f t="shared" si="4"/>
        <v>487938.61</v>
      </c>
      <c r="E282" s="13">
        <v>294990.03000000003</v>
      </c>
      <c r="F282" s="13">
        <v>192948.57999999996</v>
      </c>
      <c r="G282" s="13">
        <v>162090.93000000002</v>
      </c>
      <c r="H282" s="106" t="s">
        <v>2761</v>
      </c>
      <c r="I282" s="106">
        <v>44950</v>
      </c>
      <c r="J282" s="106">
        <v>44975</v>
      </c>
      <c r="K282" s="106">
        <v>45040</v>
      </c>
      <c r="L282" s="106">
        <v>45080</v>
      </c>
      <c r="M282" s="106">
        <v>45100</v>
      </c>
      <c r="N282" s="106">
        <v>45128</v>
      </c>
      <c r="O282" s="106">
        <v>46022</v>
      </c>
      <c r="P282" s="106"/>
      <c r="Q282" s="106">
        <v>46067</v>
      </c>
    </row>
    <row r="283" spans="1:17" s="96" customFormat="1" ht="14.5" x14ac:dyDescent="0.35">
      <c r="A283" s="105" t="s">
        <v>1978</v>
      </c>
      <c r="B283" s="94" t="s">
        <v>1979</v>
      </c>
      <c r="C283" s="105" t="s">
        <v>1980</v>
      </c>
      <c r="D283" s="13">
        <f t="shared" si="4"/>
        <v>1192500</v>
      </c>
      <c r="E283" s="13">
        <v>1119777.57</v>
      </c>
      <c r="F283" s="13">
        <v>72722.429999999935</v>
      </c>
      <c r="G283" s="13">
        <v>146954.89000000001</v>
      </c>
      <c r="H283" s="106" t="s">
        <v>2790</v>
      </c>
      <c r="I283" s="106">
        <v>44926</v>
      </c>
      <c r="J283" s="106">
        <v>44944</v>
      </c>
      <c r="K283" s="106">
        <v>44926</v>
      </c>
      <c r="L283" s="106">
        <v>44950</v>
      </c>
      <c r="M283" s="106">
        <v>45197</v>
      </c>
      <c r="N283" s="106">
        <v>45262</v>
      </c>
      <c r="O283" s="106">
        <v>45657</v>
      </c>
      <c r="P283" s="106"/>
      <c r="Q283" s="106">
        <v>46022</v>
      </c>
    </row>
    <row r="284" spans="1:17" s="96" customFormat="1" ht="39" x14ac:dyDescent="0.35">
      <c r="A284" s="105" t="s">
        <v>1981</v>
      </c>
      <c r="B284" s="94" t="s">
        <v>1982</v>
      </c>
      <c r="C284" s="105" t="s">
        <v>1983</v>
      </c>
      <c r="D284" s="13">
        <f t="shared" si="4"/>
        <v>571205.28</v>
      </c>
      <c r="E284" s="13">
        <v>571205.28</v>
      </c>
      <c r="F284" s="13">
        <v>0</v>
      </c>
      <c r="G284" s="13">
        <v>500785.63</v>
      </c>
      <c r="H284" s="106" t="s">
        <v>2785</v>
      </c>
      <c r="I284" s="106">
        <v>44958</v>
      </c>
      <c r="J284" s="106">
        <v>44983</v>
      </c>
      <c r="K284" s="106">
        <v>45048</v>
      </c>
      <c r="L284" s="106">
        <v>45088</v>
      </c>
      <c r="M284" s="106">
        <v>45108</v>
      </c>
      <c r="N284" s="106">
        <v>45136</v>
      </c>
      <c r="O284" s="106">
        <v>46022</v>
      </c>
      <c r="P284" s="106"/>
      <c r="Q284" s="106">
        <v>46067</v>
      </c>
    </row>
    <row r="285" spans="1:17" s="96" customFormat="1" ht="39" x14ac:dyDescent="0.35">
      <c r="A285" s="105" t="s">
        <v>1984</v>
      </c>
      <c r="B285" s="94" t="s">
        <v>1985</v>
      </c>
      <c r="C285" s="105" t="s">
        <v>1986</v>
      </c>
      <c r="D285" s="13">
        <f t="shared" si="4"/>
        <v>988167</v>
      </c>
      <c r="E285" s="13">
        <v>988167</v>
      </c>
      <c r="F285" s="13">
        <v>0</v>
      </c>
      <c r="G285" s="13">
        <v>889350.3</v>
      </c>
      <c r="H285" s="106" t="s">
        <v>2788</v>
      </c>
      <c r="I285" s="106">
        <v>43368</v>
      </c>
      <c r="J285" s="106">
        <v>43393</v>
      </c>
      <c r="K285" s="106">
        <v>43458</v>
      </c>
      <c r="L285" s="106">
        <v>43498</v>
      </c>
      <c r="M285" s="106">
        <v>43518</v>
      </c>
      <c r="N285" s="106">
        <v>43546</v>
      </c>
      <c r="O285" s="106">
        <v>46022</v>
      </c>
      <c r="P285" s="106"/>
      <c r="Q285" s="106">
        <v>46067</v>
      </c>
    </row>
    <row r="286" spans="1:17" s="96" customFormat="1" ht="26" x14ac:dyDescent="0.35">
      <c r="A286" s="105" t="s">
        <v>1987</v>
      </c>
      <c r="B286" s="94" t="s">
        <v>1988</v>
      </c>
      <c r="C286" s="105" t="s">
        <v>1989</v>
      </c>
      <c r="D286" s="13">
        <f t="shared" si="4"/>
        <v>1575679.77</v>
      </c>
      <c r="E286" s="13">
        <v>1435109.93</v>
      </c>
      <c r="F286" s="13">
        <v>140569.84000000008</v>
      </c>
      <c r="G286" s="13">
        <v>593611.73</v>
      </c>
      <c r="H286" s="106" t="s">
        <v>2791</v>
      </c>
      <c r="I286" s="106">
        <v>43420</v>
      </c>
      <c r="J286" s="106">
        <v>43438</v>
      </c>
      <c r="K286" s="106">
        <v>44924</v>
      </c>
      <c r="L286" s="106">
        <v>44948</v>
      </c>
      <c r="M286" s="106">
        <v>45032</v>
      </c>
      <c r="N286" s="106">
        <v>45097</v>
      </c>
      <c r="O286" s="106">
        <v>45716</v>
      </c>
      <c r="P286" s="106"/>
      <c r="Q286" s="106">
        <v>46067</v>
      </c>
    </row>
    <row r="287" spans="1:17" s="96" customFormat="1" ht="26" x14ac:dyDescent="0.35">
      <c r="A287" s="105" t="s">
        <v>1990</v>
      </c>
      <c r="B287" s="94" t="s">
        <v>1991</v>
      </c>
      <c r="C287" s="105" t="s">
        <v>1992</v>
      </c>
      <c r="D287" s="13">
        <f t="shared" si="4"/>
        <v>189830.2</v>
      </c>
      <c r="E287" s="13">
        <v>174994.19</v>
      </c>
      <c r="F287" s="13">
        <v>14836.010000000009</v>
      </c>
      <c r="G287" s="13">
        <v>584.36999999999534</v>
      </c>
      <c r="H287" s="106" t="s">
        <v>2761</v>
      </c>
      <c r="I287" s="106">
        <v>44977</v>
      </c>
      <c r="J287" s="106">
        <v>44935</v>
      </c>
      <c r="K287" s="106">
        <v>44981</v>
      </c>
      <c r="L287" s="106">
        <v>44981</v>
      </c>
      <c r="M287" s="106">
        <v>45078</v>
      </c>
      <c r="N287" s="106">
        <v>45236</v>
      </c>
      <c r="O287" s="106">
        <v>45657</v>
      </c>
      <c r="P287" s="106"/>
      <c r="Q287" s="106">
        <v>46022</v>
      </c>
    </row>
    <row r="288" spans="1:17" s="96" customFormat="1" ht="26" x14ac:dyDescent="0.35">
      <c r="A288" s="105" t="s">
        <v>1993</v>
      </c>
      <c r="B288" s="94" t="s">
        <v>1994</v>
      </c>
      <c r="C288" s="105" t="s">
        <v>1995</v>
      </c>
      <c r="D288" s="13">
        <f t="shared" si="4"/>
        <v>730000</v>
      </c>
      <c r="E288" s="13">
        <v>713964.24</v>
      </c>
      <c r="F288" s="13">
        <v>16035.760000000009</v>
      </c>
      <c r="G288" s="13">
        <v>32918.290000000037</v>
      </c>
      <c r="H288" s="106" t="s">
        <v>2787</v>
      </c>
      <c r="I288" s="106">
        <v>43409</v>
      </c>
      <c r="J288" s="106">
        <v>43427</v>
      </c>
      <c r="K288" s="106">
        <v>44852</v>
      </c>
      <c r="L288" s="106">
        <v>44876</v>
      </c>
      <c r="M288" s="106">
        <v>45056</v>
      </c>
      <c r="N288" s="106">
        <v>45121</v>
      </c>
      <c r="O288" s="106">
        <v>45657</v>
      </c>
      <c r="P288" s="106"/>
      <c r="Q288" s="106">
        <v>46022</v>
      </c>
    </row>
    <row r="289" spans="1:17" s="96" customFormat="1" ht="26" x14ac:dyDescent="0.35">
      <c r="A289" s="105" t="s">
        <v>1996</v>
      </c>
      <c r="B289" s="94" t="s">
        <v>1997</v>
      </c>
      <c r="C289" s="105" t="s">
        <v>1998</v>
      </c>
      <c r="D289" s="13">
        <f t="shared" si="4"/>
        <v>1515000</v>
      </c>
      <c r="E289" s="13">
        <v>1080911.71</v>
      </c>
      <c r="F289" s="13">
        <v>434088.29000000004</v>
      </c>
      <c r="G289" s="13">
        <v>36869.949999999953</v>
      </c>
      <c r="H289" s="106" t="s">
        <v>2787</v>
      </c>
      <c r="I289" s="106">
        <v>43383</v>
      </c>
      <c r="J289" s="106">
        <v>43401</v>
      </c>
      <c r="K289" s="106">
        <v>44840</v>
      </c>
      <c r="L289" s="106">
        <v>44864</v>
      </c>
      <c r="M289" s="106">
        <v>44990</v>
      </c>
      <c r="N289" s="106">
        <v>45055</v>
      </c>
      <c r="O289" s="106">
        <v>45657</v>
      </c>
      <c r="P289" s="106"/>
      <c r="Q289" s="106">
        <v>46022</v>
      </c>
    </row>
    <row r="290" spans="1:17" s="96" customFormat="1" ht="14.5" x14ac:dyDescent="0.35">
      <c r="A290" s="105" t="s">
        <v>1999</v>
      </c>
      <c r="B290" s="94" t="s">
        <v>2000</v>
      </c>
      <c r="C290" s="105" t="s">
        <v>2001</v>
      </c>
      <c r="D290" s="13">
        <f t="shared" si="4"/>
        <v>911691.58</v>
      </c>
      <c r="E290" s="13">
        <v>911691.58</v>
      </c>
      <c r="F290" s="13">
        <v>0</v>
      </c>
      <c r="G290" s="13">
        <v>820522.42200000002</v>
      </c>
      <c r="H290" s="106" t="s">
        <v>2779</v>
      </c>
      <c r="I290" s="106">
        <v>44844</v>
      </c>
      <c r="J290" s="106">
        <v>44869</v>
      </c>
      <c r="K290" s="106">
        <v>44934</v>
      </c>
      <c r="L290" s="106">
        <v>44974</v>
      </c>
      <c r="M290" s="106">
        <v>44994</v>
      </c>
      <c r="N290" s="106">
        <v>45022</v>
      </c>
      <c r="O290" s="106">
        <v>46022</v>
      </c>
      <c r="P290" s="106"/>
      <c r="Q290" s="106">
        <v>46067</v>
      </c>
    </row>
    <row r="291" spans="1:17" s="96" customFormat="1" ht="39" x14ac:dyDescent="0.35">
      <c r="A291" s="105" t="s">
        <v>2002</v>
      </c>
      <c r="B291" s="94" t="s">
        <v>2003</v>
      </c>
      <c r="C291" s="105" t="s">
        <v>2004</v>
      </c>
      <c r="D291" s="13">
        <f t="shared" si="4"/>
        <v>2662638.63</v>
      </c>
      <c r="E291" s="13">
        <v>2662638.63</v>
      </c>
      <c r="F291" s="13">
        <v>0</v>
      </c>
      <c r="G291" s="13">
        <v>1390183.7999999998</v>
      </c>
      <c r="H291" s="106" t="s">
        <v>2785</v>
      </c>
      <c r="I291" s="106">
        <v>44812</v>
      </c>
      <c r="J291" s="106">
        <v>44837</v>
      </c>
      <c r="K291" s="106">
        <v>44902</v>
      </c>
      <c r="L291" s="106">
        <v>44942</v>
      </c>
      <c r="M291" s="106">
        <v>44962</v>
      </c>
      <c r="N291" s="106">
        <v>44990</v>
      </c>
      <c r="O291" s="106">
        <v>46022</v>
      </c>
      <c r="P291" s="106"/>
      <c r="Q291" s="106">
        <v>46067</v>
      </c>
    </row>
    <row r="292" spans="1:17" s="96" customFormat="1" ht="26" x14ac:dyDescent="0.35">
      <c r="A292" s="105" t="s">
        <v>2005</v>
      </c>
      <c r="B292" s="94" t="s">
        <v>2006</v>
      </c>
      <c r="C292" s="105" t="s">
        <v>2007</v>
      </c>
      <c r="D292" s="13">
        <f t="shared" si="4"/>
        <v>911672.78</v>
      </c>
      <c r="E292" s="13">
        <v>911672.78</v>
      </c>
      <c r="F292" s="13">
        <v>0</v>
      </c>
      <c r="G292" s="13">
        <v>820505.50200000009</v>
      </c>
      <c r="H292" s="106" t="s">
        <v>2707</v>
      </c>
      <c r="I292" s="106">
        <v>44984</v>
      </c>
      <c r="J292" s="106">
        <v>45009</v>
      </c>
      <c r="K292" s="106">
        <v>45074</v>
      </c>
      <c r="L292" s="106">
        <v>45114</v>
      </c>
      <c r="M292" s="106">
        <v>45134</v>
      </c>
      <c r="N292" s="106">
        <v>45162</v>
      </c>
      <c r="O292" s="106">
        <v>46022</v>
      </c>
      <c r="P292" s="106"/>
      <c r="Q292" s="106">
        <v>46067</v>
      </c>
    </row>
    <row r="293" spans="1:17" s="96" customFormat="1" ht="26" x14ac:dyDescent="0.35">
      <c r="A293" s="105" t="s">
        <v>2008</v>
      </c>
      <c r="B293" s="94" t="s">
        <v>2009</v>
      </c>
      <c r="C293" s="105" t="s">
        <v>2010</v>
      </c>
      <c r="D293" s="13">
        <f t="shared" si="4"/>
        <v>3552437.16</v>
      </c>
      <c r="E293" s="13">
        <v>3447732.2</v>
      </c>
      <c r="F293" s="13">
        <v>104704.95999999996</v>
      </c>
      <c r="G293" s="13">
        <v>3102958.9800000004</v>
      </c>
      <c r="H293" s="106" t="s">
        <v>2752</v>
      </c>
      <c r="I293" s="106">
        <v>43404</v>
      </c>
      <c r="J293" s="106">
        <v>43429</v>
      </c>
      <c r="K293" s="106">
        <v>43494</v>
      </c>
      <c r="L293" s="106">
        <v>43534</v>
      </c>
      <c r="M293" s="106">
        <v>43554</v>
      </c>
      <c r="N293" s="106">
        <v>43582</v>
      </c>
      <c r="O293" s="106">
        <v>46022</v>
      </c>
      <c r="P293" s="106"/>
      <c r="Q293" s="106">
        <v>46067</v>
      </c>
    </row>
    <row r="294" spans="1:17" s="96" customFormat="1" ht="26" x14ac:dyDescent="0.35">
      <c r="A294" s="105" t="s">
        <v>2011</v>
      </c>
      <c r="B294" s="94" t="s">
        <v>2012</v>
      </c>
      <c r="C294" s="105" t="s">
        <v>2013</v>
      </c>
      <c r="D294" s="13">
        <f t="shared" si="4"/>
        <v>2229118.02</v>
      </c>
      <c r="E294" s="13">
        <v>2082001.91</v>
      </c>
      <c r="F294" s="13">
        <v>147116.1100000001</v>
      </c>
      <c r="G294" s="13">
        <v>12089.709999999963</v>
      </c>
      <c r="H294" s="106" t="s">
        <v>2707</v>
      </c>
      <c r="I294" s="106">
        <v>43419</v>
      </c>
      <c r="J294" s="106">
        <v>43419</v>
      </c>
      <c r="K294" s="106">
        <v>44960</v>
      </c>
      <c r="L294" s="106">
        <v>44960</v>
      </c>
      <c r="M294" s="106">
        <v>45017</v>
      </c>
      <c r="N294" s="106">
        <v>45226</v>
      </c>
      <c r="O294" s="106">
        <v>45657</v>
      </c>
      <c r="P294" s="106"/>
      <c r="Q294" s="106">
        <v>46022</v>
      </c>
    </row>
    <row r="295" spans="1:17" s="96" customFormat="1" ht="26" x14ac:dyDescent="0.35">
      <c r="A295" s="105" t="s">
        <v>2014</v>
      </c>
      <c r="B295" s="94" t="s">
        <v>2015</v>
      </c>
      <c r="C295" s="105" t="s">
        <v>2016</v>
      </c>
      <c r="D295" s="13">
        <f t="shared" si="4"/>
        <v>1437597.73</v>
      </c>
      <c r="E295" s="13">
        <v>1394827.59</v>
      </c>
      <c r="F295" s="13">
        <v>42770.139999999898</v>
      </c>
      <c r="G295" s="13">
        <v>373027.9800000001</v>
      </c>
      <c r="H295" s="106" t="s">
        <v>2707</v>
      </c>
      <c r="I295" s="106">
        <v>44875</v>
      </c>
      <c r="J295" s="106">
        <v>44893</v>
      </c>
      <c r="K295" s="106">
        <v>44875</v>
      </c>
      <c r="L295" s="106">
        <v>44899</v>
      </c>
      <c r="M295" s="106">
        <v>45056</v>
      </c>
      <c r="N295" s="106">
        <v>45121</v>
      </c>
      <c r="O295" s="106">
        <v>45716</v>
      </c>
      <c r="P295" s="106"/>
      <c r="Q295" s="106">
        <v>46067</v>
      </c>
    </row>
    <row r="296" spans="1:17" s="96" customFormat="1" ht="26" x14ac:dyDescent="0.35">
      <c r="A296" s="105" t="s">
        <v>2017</v>
      </c>
      <c r="B296" s="94" t="s">
        <v>2018</v>
      </c>
      <c r="C296" s="105" t="s">
        <v>2019</v>
      </c>
      <c r="D296" s="13">
        <f t="shared" si="4"/>
        <v>811496.61</v>
      </c>
      <c r="E296" s="13">
        <v>517164.43</v>
      </c>
      <c r="F296" s="13">
        <v>294332.18</v>
      </c>
      <c r="G296" s="13">
        <v>465447.98700000002</v>
      </c>
      <c r="H296" s="106" t="s">
        <v>2779</v>
      </c>
      <c r="I296" s="106">
        <v>43410</v>
      </c>
      <c r="J296" s="106">
        <v>43435</v>
      </c>
      <c r="K296" s="106">
        <v>43500</v>
      </c>
      <c r="L296" s="106">
        <v>43540</v>
      </c>
      <c r="M296" s="106">
        <v>43560</v>
      </c>
      <c r="N296" s="106">
        <v>43588</v>
      </c>
      <c r="O296" s="106">
        <v>46022</v>
      </c>
      <c r="P296" s="106"/>
      <c r="Q296" s="106">
        <v>46067</v>
      </c>
    </row>
    <row r="297" spans="1:17" s="96" customFormat="1" ht="14.5" x14ac:dyDescent="0.35">
      <c r="A297" s="105" t="s">
        <v>2020</v>
      </c>
      <c r="B297" s="94" t="s">
        <v>2021</v>
      </c>
      <c r="C297" s="105" t="s">
        <v>2022</v>
      </c>
      <c r="D297" s="13">
        <f t="shared" si="4"/>
        <v>2494814.7400000002</v>
      </c>
      <c r="E297" s="13">
        <v>2494814.7400000002</v>
      </c>
      <c r="F297" s="13">
        <v>0</v>
      </c>
      <c r="G297" s="13">
        <v>1242501.4300000002</v>
      </c>
      <c r="H297" s="106" t="s">
        <v>2707</v>
      </c>
      <c r="I297" s="106">
        <v>43411</v>
      </c>
      <c r="J297" s="106">
        <v>43411</v>
      </c>
      <c r="K297" s="106">
        <v>43411</v>
      </c>
      <c r="L297" s="106">
        <v>44973</v>
      </c>
      <c r="M297" s="106">
        <v>45033</v>
      </c>
      <c r="N297" s="106">
        <v>45173</v>
      </c>
      <c r="O297" s="106">
        <v>45716</v>
      </c>
      <c r="P297" s="106"/>
      <c r="Q297" s="106">
        <v>46067</v>
      </c>
    </row>
    <row r="298" spans="1:17" s="96" customFormat="1" ht="26" x14ac:dyDescent="0.35">
      <c r="A298" s="105" t="s">
        <v>2023</v>
      </c>
      <c r="B298" s="94" t="s">
        <v>2024</v>
      </c>
      <c r="C298" s="105" t="s">
        <v>1959</v>
      </c>
      <c r="D298" s="13">
        <f t="shared" si="4"/>
        <v>1145359.1000000001</v>
      </c>
      <c r="E298" s="13">
        <v>928250.81</v>
      </c>
      <c r="F298" s="13">
        <v>217108.29000000004</v>
      </c>
      <c r="G298" s="13">
        <v>835425.72900000005</v>
      </c>
      <c r="H298" s="106" t="s">
        <v>2707</v>
      </c>
      <c r="I298" s="106">
        <v>42150</v>
      </c>
      <c r="J298" s="106">
        <v>42360</v>
      </c>
      <c r="K298" s="106">
        <v>42330</v>
      </c>
      <c r="L298" s="106">
        <v>42610</v>
      </c>
      <c r="M298" s="106">
        <v>42450</v>
      </c>
      <c r="N298" s="106">
        <v>42755</v>
      </c>
      <c r="O298" s="106">
        <v>46022</v>
      </c>
      <c r="P298" s="106"/>
      <c r="Q298" s="106">
        <v>46067</v>
      </c>
    </row>
    <row r="299" spans="1:17" s="96" customFormat="1" ht="26" x14ac:dyDescent="0.35">
      <c r="A299" s="105" t="s">
        <v>2025</v>
      </c>
      <c r="B299" s="94" t="s">
        <v>2026</v>
      </c>
      <c r="C299" s="105" t="s">
        <v>2027</v>
      </c>
      <c r="D299" s="13">
        <f t="shared" si="4"/>
        <v>666642.26</v>
      </c>
      <c r="E299" s="13">
        <v>604743.31999999995</v>
      </c>
      <c r="F299" s="13">
        <v>61898.940000000061</v>
      </c>
      <c r="G299" s="13">
        <v>288622.66999999993</v>
      </c>
      <c r="H299" s="106" t="s">
        <v>2780</v>
      </c>
      <c r="I299" s="106">
        <v>43411</v>
      </c>
      <c r="J299" s="106">
        <v>43429</v>
      </c>
      <c r="K299" s="106">
        <v>44839</v>
      </c>
      <c r="L299" s="106">
        <v>44863</v>
      </c>
      <c r="M299" s="106">
        <v>44958</v>
      </c>
      <c r="N299" s="106">
        <v>45023</v>
      </c>
      <c r="O299" s="106">
        <v>45716</v>
      </c>
      <c r="P299" s="106"/>
      <c r="Q299" s="106">
        <v>46067</v>
      </c>
    </row>
    <row r="300" spans="1:17" s="96" customFormat="1" ht="26" x14ac:dyDescent="0.35">
      <c r="A300" s="105" t="s">
        <v>2028</v>
      </c>
      <c r="B300" s="94" t="s">
        <v>2029</v>
      </c>
      <c r="C300" s="105" t="s">
        <v>2030</v>
      </c>
      <c r="D300" s="13">
        <f t="shared" si="4"/>
        <v>987335.12</v>
      </c>
      <c r="E300" s="13">
        <v>852655.74</v>
      </c>
      <c r="F300" s="13">
        <v>134679.38</v>
      </c>
      <c r="G300" s="13">
        <v>191954.05999999994</v>
      </c>
      <c r="H300" s="106">
        <v>44886</v>
      </c>
      <c r="I300" s="106">
        <v>43410</v>
      </c>
      <c r="J300" s="106">
        <v>43154</v>
      </c>
      <c r="K300" s="106">
        <v>43410</v>
      </c>
      <c r="L300" s="106">
        <v>43154</v>
      </c>
      <c r="M300" s="106">
        <v>44972</v>
      </c>
      <c r="N300" s="106">
        <v>44985</v>
      </c>
      <c r="O300" s="106">
        <v>45716</v>
      </c>
      <c r="P300" s="106"/>
      <c r="Q300" s="106">
        <v>46067</v>
      </c>
    </row>
    <row r="301" spans="1:17" s="96" customFormat="1" ht="14.5" x14ac:dyDescent="0.35">
      <c r="A301" s="105" t="s">
        <v>2031</v>
      </c>
      <c r="B301" s="94" t="s">
        <v>2032</v>
      </c>
      <c r="C301" s="105" t="s">
        <v>2033</v>
      </c>
      <c r="D301" s="13">
        <f t="shared" si="4"/>
        <v>1428247.34</v>
      </c>
      <c r="E301" s="13">
        <v>1428247.34</v>
      </c>
      <c r="F301" s="13">
        <v>0</v>
      </c>
      <c r="G301" s="13">
        <v>1285422.6060000001</v>
      </c>
      <c r="H301" s="106">
        <v>45257</v>
      </c>
      <c r="I301" s="106">
        <v>44885</v>
      </c>
      <c r="J301" s="106">
        <v>44933</v>
      </c>
      <c r="K301" s="106">
        <v>45040</v>
      </c>
      <c r="L301" s="106">
        <v>45103</v>
      </c>
      <c r="M301" s="106">
        <v>45132</v>
      </c>
      <c r="N301" s="106">
        <v>45157</v>
      </c>
      <c r="O301" s="106">
        <v>46022</v>
      </c>
      <c r="P301" s="106"/>
      <c r="Q301" s="106">
        <v>46067</v>
      </c>
    </row>
    <row r="302" spans="1:17" s="96" customFormat="1" ht="26" x14ac:dyDescent="0.35">
      <c r="A302" s="105" t="s">
        <v>2034</v>
      </c>
      <c r="B302" s="94" t="s">
        <v>2035</v>
      </c>
      <c r="C302" s="105" t="s">
        <v>2036</v>
      </c>
      <c r="D302" s="13">
        <f t="shared" si="4"/>
        <v>1193822.21</v>
      </c>
      <c r="E302" s="13">
        <v>1193822.21</v>
      </c>
      <c r="F302" s="13">
        <v>0</v>
      </c>
      <c r="G302" s="13">
        <v>861017.21</v>
      </c>
      <c r="H302" s="106">
        <v>45211</v>
      </c>
      <c r="I302" s="106">
        <v>44927</v>
      </c>
      <c r="J302" s="106">
        <v>44952</v>
      </c>
      <c r="K302" s="106">
        <v>45017</v>
      </c>
      <c r="L302" s="106">
        <v>45057</v>
      </c>
      <c r="M302" s="106">
        <v>45077</v>
      </c>
      <c r="N302" s="106">
        <v>45105</v>
      </c>
      <c r="O302" s="106">
        <v>46022</v>
      </c>
      <c r="P302" s="106"/>
      <c r="Q302" s="106">
        <v>46067</v>
      </c>
    </row>
    <row r="303" spans="1:17" s="96" customFormat="1" ht="26" x14ac:dyDescent="0.35">
      <c r="A303" s="105" t="s">
        <v>2037</v>
      </c>
      <c r="B303" s="94" t="s">
        <v>2038</v>
      </c>
      <c r="C303" s="105" t="s">
        <v>2039</v>
      </c>
      <c r="D303" s="13">
        <f t="shared" si="4"/>
        <v>185091.81</v>
      </c>
      <c r="E303" s="13">
        <v>179962.1</v>
      </c>
      <c r="F303" s="13">
        <v>5129.7099999999919</v>
      </c>
      <c r="G303" s="13">
        <v>98383.63</v>
      </c>
      <c r="H303" s="106">
        <v>45237</v>
      </c>
      <c r="I303" s="106">
        <v>45065</v>
      </c>
      <c r="J303" s="106">
        <v>45090</v>
      </c>
      <c r="K303" s="106">
        <v>45155</v>
      </c>
      <c r="L303" s="106">
        <v>45195</v>
      </c>
      <c r="M303" s="106">
        <v>45215</v>
      </c>
      <c r="N303" s="106">
        <v>45243</v>
      </c>
      <c r="O303" s="106">
        <v>46022</v>
      </c>
      <c r="P303" s="106"/>
      <c r="Q303" s="106">
        <v>46067</v>
      </c>
    </row>
    <row r="304" spans="1:17" s="96" customFormat="1" ht="26" x14ac:dyDescent="0.35">
      <c r="A304" s="105" t="s">
        <v>2040</v>
      </c>
      <c r="B304" s="94" t="s">
        <v>2041</v>
      </c>
      <c r="C304" s="105" t="s">
        <v>2042</v>
      </c>
      <c r="D304" s="13">
        <f t="shared" si="4"/>
        <v>944898.33</v>
      </c>
      <c r="E304" s="13">
        <v>944898.33</v>
      </c>
      <c r="F304" s="13">
        <v>0</v>
      </c>
      <c r="G304" s="13">
        <v>850408.49699999997</v>
      </c>
      <c r="H304" s="106">
        <v>45205</v>
      </c>
      <c r="I304" s="106">
        <v>44981</v>
      </c>
      <c r="J304" s="106">
        <v>45006</v>
      </c>
      <c r="K304" s="106">
        <v>45071</v>
      </c>
      <c r="L304" s="106">
        <v>45111</v>
      </c>
      <c r="M304" s="106">
        <v>45131</v>
      </c>
      <c r="N304" s="106">
        <v>45159</v>
      </c>
      <c r="O304" s="106">
        <v>46022</v>
      </c>
      <c r="P304" s="106"/>
      <c r="Q304" s="106">
        <v>46067</v>
      </c>
    </row>
    <row r="305" spans="1:17" s="96" customFormat="1" ht="26" x14ac:dyDescent="0.35">
      <c r="A305" s="105" t="s">
        <v>1812</v>
      </c>
      <c r="B305" s="94" t="s">
        <v>2043</v>
      </c>
      <c r="C305" s="105" t="s">
        <v>2044</v>
      </c>
      <c r="D305" s="13">
        <f t="shared" si="4"/>
        <v>659582.98</v>
      </c>
      <c r="E305" s="13">
        <v>659582.98</v>
      </c>
      <c r="F305" s="13">
        <v>0</v>
      </c>
      <c r="G305" s="13">
        <v>108175.41000000003</v>
      </c>
      <c r="H305" s="106">
        <v>45222</v>
      </c>
      <c r="I305" s="106">
        <v>45087</v>
      </c>
      <c r="J305" s="106">
        <v>45087</v>
      </c>
      <c r="K305" s="106">
        <v>45087</v>
      </c>
      <c r="L305" s="106">
        <v>45087</v>
      </c>
      <c r="M305" s="106">
        <v>45198</v>
      </c>
      <c r="N305" s="106">
        <v>45198</v>
      </c>
      <c r="O305" s="106">
        <v>45657</v>
      </c>
      <c r="P305" s="106"/>
      <c r="Q305" s="106">
        <v>46022</v>
      </c>
    </row>
    <row r="306" spans="1:17" s="96" customFormat="1" ht="26" x14ac:dyDescent="0.35">
      <c r="A306" s="105" t="s">
        <v>2045</v>
      </c>
      <c r="B306" s="94" t="s">
        <v>2046</v>
      </c>
      <c r="C306" s="105" t="s">
        <v>2047</v>
      </c>
      <c r="D306" s="13">
        <f t="shared" si="4"/>
        <v>194478.97</v>
      </c>
      <c r="E306" s="13">
        <v>188634</v>
      </c>
      <c r="F306" s="13">
        <v>5844.9700000000012</v>
      </c>
      <c r="G306" s="13">
        <v>9781.2000000000116</v>
      </c>
      <c r="H306" s="106">
        <v>45237</v>
      </c>
      <c r="I306" s="106">
        <v>45194</v>
      </c>
      <c r="J306" s="106">
        <v>45194</v>
      </c>
      <c r="K306" s="106">
        <v>45234</v>
      </c>
      <c r="L306" s="106">
        <v>45234</v>
      </c>
      <c r="M306" s="106">
        <v>45249</v>
      </c>
      <c r="N306" s="106">
        <v>45249</v>
      </c>
      <c r="O306" s="106">
        <v>45657</v>
      </c>
      <c r="P306" s="106"/>
      <c r="Q306" s="106">
        <v>46022</v>
      </c>
    </row>
    <row r="307" spans="1:17" s="96" customFormat="1" ht="39" x14ac:dyDescent="0.35">
      <c r="A307" s="105" t="s">
        <v>2048</v>
      </c>
      <c r="B307" s="94" t="s">
        <v>2049</v>
      </c>
      <c r="C307" s="105" t="s">
        <v>2050</v>
      </c>
      <c r="D307" s="13">
        <f t="shared" si="4"/>
        <v>977712.07</v>
      </c>
      <c r="E307" s="13">
        <v>977712.07</v>
      </c>
      <c r="F307" s="13">
        <v>0</v>
      </c>
      <c r="G307" s="13">
        <v>66207.12</v>
      </c>
      <c r="H307" s="106" t="s">
        <v>2792</v>
      </c>
      <c r="I307" s="106">
        <v>45086</v>
      </c>
      <c r="J307" s="106">
        <v>45086</v>
      </c>
      <c r="K307" s="106">
        <v>45126</v>
      </c>
      <c r="L307" s="106">
        <v>45126</v>
      </c>
      <c r="M307" s="106">
        <v>45141</v>
      </c>
      <c r="N307" s="106">
        <v>45141</v>
      </c>
      <c r="O307" s="106">
        <v>45657</v>
      </c>
      <c r="P307" s="106"/>
      <c r="Q307" s="106">
        <v>46022</v>
      </c>
    </row>
    <row r="308" spans="1:17" s="96" customFormat="1" ht="26" x14ac:dyDescent="0.35">
      <c r="A308" s="105" t="s">
        <v>2051</v>
      </c>
      <c r="B308" s="94" t="s">
        <v>2052</v>
      </c>
      <c r="C308" s="105" t="s">
        <v>2053</v>
      </c>
      <c r="D308" s="13">
        <f t="shared" si="4"/>
        <v>669722.63</v>
      </c>
      <c r="E308" s="13">
        <v>669722.63</v>
      </c>
      <c r="F308" s="13">
        <v>0</v>
      </c>
      <c r="G308" s="13">
        <v>602750.36699999997</v>
      </c>
      <c r="H308" s="106">
        <v>45128</v>
      </c>
      <c r="I308" s="106">
        <v>44756</v>
      </c>
      <c r="J308" s="106">
        <v>44804</v>
      </c>
      <c r="K308" s="106">
        <v>44911</v>
      </c>
      <c r="L308" s="106">
        <v>44974</v>
      </c>
      <c r="M308" s="106">
        <v>45003</v>
      </c>
      <c r="N308" s="106">
        <v>45028</v>
      </c>
      <c r="O308" s="106">
        <v>46022</v>
      </c>
      <c r="P308" s="106"/>
      <c r="Q308" s="106">
        <v>46067</v>
      </c>
    </row>
    <row r="309" spans="1:17" s="96" customFormat="1" ht="65" x14ac:dyDescent="0.35">
      <c r="A309" s="105" t="s">
        <v>2054</v>
      </c>
      <c r="B309" s="94" t="s">
        <v>2055</v>
      </c>
      <c r="C309" s="105" t="s">
        <v>2056</v>
      </c>
      <c r="D309" s="13">
        <f t="shared" si="4"/>
        <v>1365483.95</v>
      </c>
      <c r="E309" s="13">
        <v>1365483.95</v>
      </c>
      <c r="F309" s="13">
        <v>0</v>
      </c>
      <c r="G309" s="13">
        <v>1228935.5549999999</v>
      </c>
      <c r="H309" s="106">
        <v>45246</v>
      </c>
      <c r="I309" s="106">
        <v>44874</v>
      </c>
      <c r="J309" s="106">
        <v>44922</v>
      </c>
      <c r="K309" s="106">
        <v>45029</v>
      </c>
      <c r="L309" s="106">
        <v>45092</v>
      </c>
      <c r="M309" s="106">
        <v>45121</v>
      </c>
      <c r="N309" s="106">
        <v>45146</v>
      </c>
      <c r="O309" s="106">
        <v>46022</v>
      </c>
      <c r="P309" s="106"/>
      <c r="Q309" s="106">
        <v>46067</v>
      </c>
    </row>
    <row r="310" spans="1:17" s="96" customFormat="1" ht="26" x14ac:dyDescent="0.35">
      <c r="A310" s="105" t="s">
        <v>2057</v>
      </c>
      <c r="B310" s="94" t="s">
        <v>2058</v>
      </c>
      <c r="C310" s="105" t="s">
        <v>2059</v>
      </c>
      <c r="D310" s="13">
        <f t="shared" si="4"/>
        <v>970098.19</v>
      </c>
      <c r="E310" s="13">
        <v>870266.27</v>
      </c>
      <c r="F310" s="13">
        <v>99831.919999999925</v>
      </c>
      <c r="G310" s="13">
        <v>72204.13</v>
      </c>
      <c r="H310" s="106">
        <v>45222</v>
      </c>
      <c r="I310" s="106">
        <v>45148</v>
      </c>
      <c r="J310" s="106">
        <v>45054</v>
      </c>
      <c r="K310" s="106">
        <v>45148</v>
      </c>
      <c r="L310" s="106">
        <v>45054</v>
      </c>
      <c r="M310" s="106">
        <v>45218</v>
      </c>
      <c r="N310" s="106">
        <v>45225</v>
      </c>
      <c r="O310" s="106">
        <v>45657</v>
      </c>
      <c r="P310" s="106"/>
      <c r="Q310" s="106">
        <v>46022</v>
      </c>
    </row>
    <row r="311" spans="1:17" s="96" customFormat="1" ht="26" x14ac:dyDescent="0.35">
      <c r="A311" s="105" t="s">
        <v>2060</v>
      </c>
      <c r="B311" s="94" t="s">
        <v>2061</v>
      </c>
      <c r="C311" s="105" t="s">
        <v>2062</v>
      </c>
      <c r="D311" s="13">
        <f t="shared" si="4"/>
        <v>2300000</v>
      </c>
      <c r="E311" s="13">
        <v>2300000</v>
      </c>
      <c r="F311" s="13">
        <v>0</v>
      </c>
      <c r="G311" s="13">
        <v>2070000</v>
      </c>
      <c r="H311" s="106">
        <v>45128</v>
      </c>
      <c r="I311" s="106">
        <v>44756</v>
      </c>
      <c r="J311" s="106">
        <v>44804</v>
      </c>
      <c r="K311" s="106">
        <v>44911</v>
      </c>
      <c r="L311" s="106">
        <v>44974</v>
      </c>
      <c r="M311" s="106">
        <v>45003</v>
      </c>
      <c r="N311" s="106">
        <v>45028</v>
      </c>
      <c r="O311" s="106">
        <v>46022</v>
      </c>
      <c r="P311" s="106"/>
      <c r="Q311" s="106">
        <v>46067</v>
      </c>
    </row>
    <row r="312" spans="1:17" s="96" customFormat="1" ht="26" x14ac:dyDescent="0.35">
      <c r="A312" s="105" t="s">
        <v>2063</v>
      </c>
      <c r="B312" s="94" t="s">
        <v>2064</v>
      </c>
      <c r="C312" s="105" t="s">
        <v>2065</v>
      </c>
      <c r="D312" s="13">
        <f t="shared" si="4"/>
        <v>410865.69</v>
      </c>
      <c r="E312" s="13">
        <v>410865.69</v>
      </c>
      <c r="F312" s="13">
        <v>0</v>
      </c>
      <c r="G312" s="13">
        <v>369779.12099999998</v>
      </c>
      <c r="H312" s="106">
        <v>45128</v>
      </c>
      <c r="I312" s="106">
        <v>44756</v>
      </c>
      <c r="J312" s="106">
        <v>44804</v>
      </c>
      <c r="K312" s="106">
        <v>44911</v>
      </c>
      <c r="L312" s="106">
        <v>44974</v>
      </c>
      <c r="M312" s="106">
        <v>45003</v>
      </c>
      <c r="N312" s="106">
        <v>45028</v>
      </c>
      <c r="O312" s="106">
        <v>46022</v>
      </c>
      <c r="P312" s="106"/>
      <c r="Q312" s="106">
        <v>46067</v>
      </c>
    </row>
    <row r="313" spans="1:17" s="96" customFormat="1" ht="14.5" x14ac:dyDescent="0.35">
      <c r="A313" s="105" t="s">
        <v>2066</v>
      </c>
      <c r="B313" s="94" t="s">
        <v>2067</v>
      </c>
      <c r="C313" s="105" t="s">
        <v>2068</v>
      </c>
      <c r="D313" s="13">
        <f t="shared" si="4"/>
        <v>657936.91</v>
      </c>
      <c r="E313" s="13">
        <v>657936.91</v>
      </c>
      <c r="F313" s="13">
        <v>0</v>
      </c>
      <c r="G313" s="13">
        <v>186018.18000000005</v>
      </c>
      <c r="H313" s="106">
        <v>45205</v>
      </c>
      <c r="I313" s="106">
        <v>43169</v>
      </c>
      <c r="J313" s="106">
        <v>44998</v>
      </c>
      <c r="K313" s="106">
        <v>43230</v>
      </c>
      <c r="L313" s="106">
        <v>45222</v>
      </c>
      <c r="M313" s="106">
        <v>45231</v>
      </c>
      <c r="N313" s="106">
        <v>45237</v>
      </c>
      <c r="O313" s="106">
        <v>45716</v>
      </c>
      <c r="P313" s="106"/>
      <c r="Q313" s="106">
        <v>46067</v>
      </c>
    </row>
    <row r="314" spans="1:17" s="96" customFormat="1" ht="26" x14ac:dyDescent="0.35">
      <c r="A314" s="105" t="s">
        <v>2069</v>
      </c>
      <c r="B314" s="94" t="s">
        <v>2070</v>
      </c>
      <c r="C314" s="105" t="s">
        <v>2071</v>
      </c>
      <c r="D314" s="13">
        <f t="shared" si="4"/>
        <v>200000</v>
      </c>
      <c r="E314" s="13">
        <v>200000</v>
      </c>
      <c r="F314" s="13">
        <v>0</v>
      </c>
      <c r="G314" s="13">
        <v>180000</v>
      </c>
      <c r="H314" s="106">
        <v>45128</v>
      </c>
      <c r="I314" s="106">
        <v>44756</v>
      </c>
      <c r="J314" s="106">
        <v>44804</v>
      </c>
      <c r="K314" s="106">
        <v>44911</v>
      </c>
      <c r="L314" s="106">
        <v>44974</v>
      </c>
      <c r="M314" s="106">
        <v>45003</v>
      </c>
      <c r="N314" s="106">
        <v>45028</v>
      </c>
      <c r="O314" s="106">
        <v>46022</v>
      </c>
      <c r="P314" s="106"/>
      <c r="Q314" s="106">
        <v>46067</v>
      </c>
    </row>
    <row r="315" spans="1:17" s="96" customFormat="1" ht="26" x14ac:dyDescent="0.35">
      <c r="A315" s="105" t="s">
        <v>2072</v>
      </c>
      <c r="B315" s="94" t="s">
        <v>2073</v>
      </c>
      <c r="C315" s="105" t="s">
        <v>2074</v>
      </c>
      <c r="D315" s="13">
        <f t="shared" si="4"/>
        <v>2663338.1</v>
      </c>
      <c r="E315" s="13">
        <v>2663338.1</v>
      </c>
      <c r="F315" s="13">
        <v>0</v>
      </c>
      <c r="G315" s="13">
        <v>865491.48</v>
      </c>
      <c r="H315" s="106" t="s">
        <v>2771</v>
      </c>
      <c r="I315" s="106">
        <v>45149</v>
      </c>
      <c r="J315" s="106">
        <v>45149</v>
      </c>
      <c r="K315" s="106">
        <v>45189</v>
      </c>
      <c r="L315" s="106">
        <v>45189</v>
      </c>
      <c r="M315" s="106">
        <v>45204</v>
      </c>
      <c r="N315" s="106">
        <v>45204</v>
      </c>
      <c r="O315" s="106">
        <v>45716</v>
      </c>
      <c r="P315" s="106"/>
      <c r="Q315" s="106">
        <v>46067</v>
      </c>
    </row>
    <row r="316" spans="1:17" s="96" customFormat="1" ht="39" x14ac:dyDescent="0.35">
      <c r="A316" s="105" t="s">
        <v>2075</v>
      </c>
      <c r="B316" s="94" t="s">
        <v>2076</v>
      </c>
      <c r="C316" s="105" t="s">
        <v>2077</v>
      </c>
      <c r="D316" s="13">
        <f t="shared" si="4"/>
        <v>200000</v>
      </c>
      <c r="E316" s="13">
        <v>200000</v>
      </c>
      <c r="F316" s="13">
        <v>0</v>
      </c>
      <c r="G316" s="13">
        <v>180000</v>
      </c>
      <c r="H316" s="106">
        <v>45128</v>
      </c>
      <c r="I316" s="106">
        <v>44756</v>
      </c>
      <c r="J316" s="106">
        <v>44804</v>
      </c>
      <c r="K316" s="106">
        <v>44911</v>
      </c>
      <c r="L316" s="106">
        <v>44974</v>
      </c>
      <c r="M316" s="106">
        <v>45003</v>
      </c>
      <c r="N316" s="106">
        <v>45028</v>
      </c>
      <c r="O316" s="106">
        <v>46022</v>
      </c>
      <c r="P316" s="106"/>
      <c r="Q316" s="106">
        <v>46067</v>
      </c>
    </row>
    <row r="317" spans="1:17" s="96" customFormat="1" ht="26" x14ac:dyDescent="0.35">
      <c r="A317" s="105" t="s">
        <v>2078</v>
      </c>
      <c r="B317" s="94" t="s">
        <v>2079</v>
      </c>
      <c r="C317" s="105" t="s">
        <v>2080</v>
      </c>
      <c r="D317" s="13">
        <f t="shared" si="4"/>
        <v>594909.68000000005</v>
      </c>
      <c r="E317" s="13">
        <v>594909.68000000005</v>
      </c>
      <c r="F317" s="13">
        <v>0</v>
      </c>
      <c r="G317" s="13">
        <v>535418.71200000006</v>
      </c>
      <c r="H317" s="106">
        <v>45259</v>
      </c>
      <c r="I317" s="106">
        <v>44887</v>
      </c>
      <c r="J317" s="106">
        <v>44935</v>
      </c>
      <c r="K317" s="106">
        <v>45042</v>
      </c>
      <c r="L317" s="106">
        <v>45105</v>
      </c>
      <c r="M317" s="106">
        <v>45134</v>
      </c>
      <c r="N317" s="106">
        <v>45159</v>
      </c>
      <c r="O317" s="106">
        <v>46022</v>
      </c>
      <c r="P317" s="106"/>
      <c r="Q317" s="106">
        <v>46067</v>
      </c>
    </row>
    <row r="318" spans="1:17" s="96" customFormat="1" ht="39" x14ac:dyDescent="0.35">
      <c r="A318" s="105" t="s">
        <v>2081</v>
      </c>
      <c r="B318" s="94" t="s">
        <v>2082</v>
      </c>
      <c r="C318" s="105" t="s">
        <v>2083</v>
      </c>
      <c r="D318" s="13">
        <f t="shared" si="4"/>
        <v>924731.33</v>
      </c>
      <c r="E318" s="13">
        <v>924731.33</v>
      </c>
      <c r="F318" s="13">
        <v>0</v>
      </c>
      <c r="G318" s="13">
        <v>245113.87</v>
      </c>
      <c r="H318" s="106" t="s">
        <v>2725</v>
      </c>
      <c r="I318" s="106">
        <v>45090</v>
      </c>
      <c r="J318" s="106">
        <v>45090</v>
      </c>
      <c r="K318" s="106">
        <v>45090</v>
      </c>
      <c r="L318" s="106">
        <v>45215</v>
      </c>
      <c r="M318" s="106">
        <v>45267</v>
      </c>
      <c r="N318" s="106">
        <v>45227</v>
      </c>
      <c r="O318" s="106">
        <v>45716</v>
      </c>
      <c r="P318" s="106"/>
      <c r="Q318" s="106">
        <v>46067</v>
      </c>
    </row>
    <row r="319" spans="1:17" s="96" customFormat="1" ht="39" x14ac:dyDescent="0.35">
      <c r="A319" s="105" t="s">
        <v>2084</v>
      </c>
      <c r="B319" s="94" t="s">
        <v>2085</v>
      </c>
      <c r="C319" s="105" t="s">
        <v>2086</v>
      </c>
      <c r="D319" s="13">
        <f t="shared" si="4"/>
        <v>3000000</v>
      </c>
      <c r="E319" s="13">
        <v>3000000</v>
      </c>
      <c r="F319" s="13">
        <v>0</v>
      </c>
      <c r="G319" s="13">
        <v>2700000</v>
      </c>
      <c r="H319" s="106">
        <v>45139</v>
      </c>
      <c r="I319" s="106">
        <v>44767</v>
      </c>
      <c r="J319" s="106">
        <v>44815</v>
      </c>
      <c r="K319" s="106">
        <v>44922</v>
      </c>
      <c r="L319" s="106">
        <v>44985</v>
      </c>
      <c r="M319" s="106">
        <v>45014</v>
      </c>
      <c r="N319" s="106">
        <v>45039</v>
      </c>
      <c r="O319" s="106">
        <v>46022</v>
      </c>
      <c r="P319" s="106"/>
      <c r="Q319" s="106">
        <v>46067</v>
      </c>
    </row>
    <row r="320" spans="1:17" s="96" customFormat="1" ht="26" x14ac:dyDescent="0.35">
      <c r="A320" s="105" t="s">
        <v>2087</v>
      </c>
      <c r="B320" s="94" t="s">
        <v>2088</v>
      </c>
      <c r="C320" s="105" t="s">
        <v>2089</v>
      </c>
      <c r="D320" s="13">
        <f t="shared" si="4"/>
        <v>890000.86</v>
      </c>
      <c r="E320" s="13">
        <v>890000.86</v>
      </c>
      <c r="F320" s="13">
        <v>0</v>
      </c>
      <c r="G320" s="13">
        <v>801000.77399999998</v>
      </c>
      <c r="H320" s="106">
        <v>45139</v>
      </c>
      <c r="I320" s="106">
        <v>44767</v>
      </c>
      <c r="J320" s="106">
        <v>44815</v>
      </c>
      <c r="K320" s="106">
        <v>44922</v>
      </c>
      <c r="L320" s="106">
        <v>44985</v>
      </c>
      <c r="M320" s="106">
        <v>45014</v>
      </c>
      <c r="N320" s="106">
        <v>45039</v>
      </c>
      <c r="O320" s="106">
        <v>46022</v>
      </c>
      <c r="P320" s="106"/>
      <c r="Q320" s="106">
        <v>46067</v>
      </c>
    </row>
    <row r="321" spans="1:17" s="96" customFormat="1" ht="39" x14ac:dyDescent="0.35">
      <c r="A321" s="105" t="s">
        <v>2090</v>
      </c>
      <c r="B321" s="94" t="s">
        <v>2091</v>
      </c>
      <c r="C321" s="105" t="s">
        <v>2092</v>
      </c>
      <c r="D321" s="13">
        <f t="shared" si="4"/>
        <v>1785125.36</v>
      </c>
      <c r="E321" s="13">
        <v>1785125.36</v>
      </c>
      <c r="F321" s="13">
        <v>0</v>
      </c>
      <c r="G321" s="13">
        <v>1606612.824</v>
      </c>
      <c r="H321" s="106">
        <v>45139</v>
      </c>
      <c r="I321" s="106">
        <v>44767</v>
      </c>
      <c r="J321" s="106">
        <v>44815</v>
      </c>
      <c r="K321" s="106">
        <v>44922</v>
      </c>
      <c r="L321" s="106">
        <v>44985</v>
      </c>
      <c r="M321" s="106">
        <v>45014</v>
      </c>
      <c r="N321" s="106">
        <v>45039</v>
      </c>
      <c r="O321" s="106">
        <v>46022</v>
      </c>
      <c r="P321" s="106"/>
      <c r="Q321" s="106">
        <v>46067</v>
      </c>
    </row>
    <row r="322" spans="1:17" s="96" customFormat="1" ht="39" x14ac:dyDescent="0.35">
      <c r="A322" s="105" t="s">
        <v>2093</v>
      </c>
      <c r="B322" s="94" t="s">
        <v>2094</v>
      </c>
      <c r="C322" s="105" t="s">
        <v>2095</v>
      </c>
      <c r="D322" s="13">
        <f t="shared" si="4"/>
        <v>389152.55</v>
      </c>
      <c r="E322" s="13">
        <v>389152.55</v>
      </c>
      <c r="F322" s="13">
        <v>0</v>
      </c>
      <c r="G322" s="13">
        <v>200021.74</v>
      </c>
      <c r="H322" s="106" t="s">
        <v>2793</v>
      </c>
      <c r="I322" s="106">
        <v>45089</v>
      </c>
      <c r="J322" s="106">
        <v>45114</v>
      </c>
      <c r="K322" s="106">
        <v>45179</v>
      </c>
      <c r="L322" s="106">
        <v>45219</v>
      </c>
      <c r="M322" s="106">
        <v>45239</v>
      </c>
      <c r="N322" s="106">
        <v>45267</v>
      </c>
      <c r="O322" s="106">
        <v>46022</v>
      </c>
      <c r="P322" s="106"/>
      <c r="Q322" s="106">
        <v>46067</v>
      </c>
    </row>
    <row r="323" spans="1:17" s="96" customFormat="1" ht="39" x14ac:dyDescent="0.35">
      <c r="A323" s="105" t="s">
        <v>2096</v>
      </c>
      <c r="B323" s="94" t="s">
        <v>2097</v>
      </c>
      <c r="C323" s="105" t="s">
        <v>2098</v>
      </c>
      <c r="D323" s="13">
        <f t="shared" si="4"/>
        <v>697278.19</v>
      </c>
      <c r="E323" s="13">
        <v>697278.19</v>
      </c>
      <c r="F323" s="13">
        <v>0</v>
      </c>
      <c r="G323" s="13">
        <v>627550.37099999993</v>
      </c>
      <c r="H323" s="106">
        <v>45139</v>
      </c>
      <c r="I323" s="106">
        <v>44767</v>
      </c>
      <c r="J323" s="106">
        <v>44815</v>
      </c>
      <c r="K323" s="106">
        <v>44922</v>
      </c>
      <c r="L323" s="106">
        <v>44985</v>
      </c>
      <c r="M323" s="106">
        <v>45014</v>
      </c>
      <c r="N323" s="106">
        <v>45039</v>
      </c>
      <c r="O323" s="106">
        <v>46022</v>
      </c>
      <c r="P323" s="106"/>
      <c r="Q323" s="106">
        <v>46067</v>
      </c>
    </row>
    <row r="324" spans="1:17" s="96" customFormat="1" ht="26" x14ac:dyDescent="0.35">
      <c r="A324" s="105" t="s">
        <v>2099</v>
      </c>
      <c r="B324" s="94" t="s">
        <v>2100</v>
      </c>
      <c r="C324" s="105" t="s">
        <v>2101</v>
      </c>
      <c r="D324" s="13">
        <f t="shared" si="4"/>
        <v>1824517.52</v>
      </c>
      <c r="E324" s="13">
        <v>1824517.52</v>
      </c>
      <c r="F324" s="13">
        <v>0</v>
      </c>
      <c r="G324" s="13">
        <v>1128576.8799999999</v>
      </c>
      <c r="H324" s="106" t="s">
        <v>2770</v>
      </c>
      <c r="I324" s="106">
        <v>44985</v>
      </c>
      <c r="J324" s="106">
        <v>45010</v>
      </c>
      <c r="K324" s="106">
        <v>45075</v>
      </c>
      <c r="L324" s="106">
        <v>45115</v>
      </c>
      <c r="M324" s="106">
        <v>45135</v>
      </c>
      <c r="N324" s="106">
        <v>45163</v>
      </c>
      <c r="O324" s="106">
        <v>46022</v>
      </c>
      <c r="P324" s="106"/>
      <c r="Q324" s="106">
        <v>46067</v>
      </c>
    </row>
    <row r="325" spans="1:17" s="96" customFormat="1" ht="26" x14ac:dyDescent="0.35">
      <c r="A325" s="105" t="s">
        <v>2102</v>
      </c>
      <c r="B325" s="94" t="s">
        <v>2103</v>
      </c>
      <c r="C325" s="105" t="s">
        <v>2104</v>
      </c>
      <c r="D325" s="13">
        <f t="shared" si="4"/>
        <v>413308.93</v>
      </c>
      <c r="E325" s="13">
        <v>413308.93</v>
      </c>
      <c r="F325" s="13">
        <v>0</v>
      </c>
      <c r="G325" s="13">
        <v>371978.03700000001</v>
      </c>
      <c r="H325" s="106">
        <v>45139</v>
      </c>
      <c r="I325" s="106">
        <v>44767</v>
      </c>
      <c r="J325" s="106">
        <v>44815</v>
      </c>
      <c r="K325" s="106">
        <v>44922</v>
      </c>
      <c r="L325" s="106">
        <v>44985</v>
      </c>
      <c r="M325" s="106">
        <v>45014</v>
      </c>
      <c r="N325" s="106">
        <v>45039</v>
      </c>
      <c r="O325" s="106">
        <v>46022</v>
      </c>
      <c r="P325" s="106"/>
      <c r="Q325" s="106">
        <v>46067</v>
      </c>
    </row>
    <row r="326" spans="1:17" s="96" customFormat="1" ht="39" x14ac:dyDescent="0.35">
      <c r="A326" s="105" t="s">
        <v>2105</v>
      </c>
      <c r="B326" s="94" t="s">
        <v>2106</v>
      </c>
      <c r="C326" s="105" t="s">
        <v>2107</v>
      </c>
      <c r="D326" s="13">
        <f t="shared" ref="D326:D389" si="5">E326+F326</f>
        <v>300000</v>
      </c>
      <c r="E326" s="13">
        <v>300000</v>
      </c>
      <c r="F326" s="13">
        <v>0</v>
      </c>
      <c r="G326" s="13">
        <v>270000</v>
      </c>
      <c r="H326" s="106">
        <v>45139</v>
      </c>
      <c r="I326" s="106">
        <v>44767</v>
      </c>
      <c r="J326" s="106">
        <v>44815</v>
      </c>
      <c r="K326" s="106">
        <v>44922</v>
      </c>
      <c r="L326" s="106">
        <v>44985</v>
      </c>
      <c r="M326" s="106">
        <v>45014</v>
      </c>
      <c r="N326" s="106">
        <v>45039</v>
      </c>
      <c r="O326" s="106">
        <v>46022</v>
      </c>
      <c r="P326" s="106"/>
      <c r="Q326" s="106">
        <v>46067</v>
      </c>
    </row>
    <row r="327" spans="1:17" s="96" customFormat="1" ht="26" x14ac:dyDescent="0.35">
      <c r="A327" s="105" t="s">
        <v>2108</v>
      </c>
      <c r="B327" s="94" t="s">
        <v>2109</v>
      </c>
      <c r="C327" s="105" t="s">
        <v>2110</v>
      </c>
      <c r="D327" s="13">
        <f t="shared" si="5"/>
        <v>200000</v>
      </c>
      <c r="E327" s="13">
        <v>200000</v>
      </c>
      <c r="F327" s="13">
        <v>0</v>
      </c>
      <c r="G327" s="13">
        <v>180000</v>
      </c>
      <c r="H327" s="106">
        <v>45139</v>
      </c>
      <c r="I327" s="106">
        <v>44767</v>
      </c>
      <c r="J327" s="106">
        <v>44815</v>
      </c>
      <c r="K327" s="106">
        <v>44922</v>
      </c>
      <c r="L327" s="106">
        <v>44985</v>
      </c>
      <c r="M327" s="106">
        <v>45014</v>
      </c>
      <c r="N327" s="106">
        <v>45039</v>
      </c>
      <c r="O327" s="106">
        <v>46022</v>
      </c>
      <c r="P327" s="106"/>
      <c r="Q327" s="106">
        <v>46067</v>
      </c>
    </row>
    <row r="328" spans="1:17" s="96" customFormat="1" ht="26" x14ac:dyDescent="0.35">
      <c r="A328" s="105" t="s">
        <v>2111</v>
      </c>
      <c r="B328" s="94" t="s">
        <v>2112</v>
      </c>
      <c r="C328" s="105" t="s">
        <v>2113</v>
      </c>
      <c r="D328" s="13">
        <f t="shared" si="5"/>
        <v>998374.6</v>
      </c>
      <c r="E328" s="13">
        <v>998374.6</v>
      </c>
      <c r="F328" s="13">
        <v>0</v>
      </c>
      <c r="G328" s="13">
        <v>898537.14</v>
      </c>
      <c r="H328" s="106">
        <v>45139</v>
      </c>
      <c r="I328" s="106">
        <v>44767</v>
      </c>
      <c r="J328" s="106">
        <v>44815</v>
      </c>
      <c r="K328" s="106">
        <v>44922</v>
      </c>
      <c r="L328" s="106">
        <v>44985</v>
      </c>
      <c r="M328" s="106">
        <v>45014</v>
      </c>
      <c r="N328" s="106">
        <v>45039</v>
      </c>
      <c r="O328" s="106">
        <v>46022</v>
      </c>
      <c r="P328" s="106"/>
      <c r="Q328" s="106">
        <v>46067</v>
      </c>
    </row>
    <row r="329" spans="1:17" s="96" customFormat="1" ht="26" x14ac:dyDescent="0.35">
      <c r="A329" s="105" t="s">
        <v>2111</v>
      </c>
      <c r="B329" s="94" t="s">
        <v>2114</v>
      </c>
      <c r="C329" s="105" t="s">
        <v>2115</v>
      </c>
      <c r="D329" s="13">
        <f t="shared" si="5"/>
        <v>998964.21</v>
      </c>
      <c r="E329" s="13">
        <v>998964.21</v>
      </c>
      <c r="F329" s="13">
        <v>0</v>
      </c>
      <c r="G329" s="13">
        <v>899067.78899999999</v>
      </c>
      <c r="H329" s="106">
        <v>45139</v>
      </c>
      <c r="I329" s="106">
        <v>44767</v>
      </c>
      <c r="J329" s="106">
        <v>44815</v>
      </c>
      <c r="K329" s="106">
        <v>44922</v>
      </c>
      <c r="L329" s="106">
        <v>44985</v>
      </c>
      <c r="M329" s="106">
        <v>45014</v>
      </c>
      <c r="N329" s="106">
        <v>45039</v>
      </c>
      <c r="O329" s="106">
        <v>46022</v>
      </c>
      <c r="P329" s="106"/>
      <c r="Q329" s="106">
        <v>46067</v>
      </c>
    </row>
    <row r="330" spans="1:17" s="96" customFormat="1" ht="26" x14ac:dyDescent="0.35">
      <c r="A330" s="105" t="s">
        <v>2116</v>
      </c>
      <c r="B330" s="94" t="s">
        <v>1303</v>
      </c>
      <c r="C330" s="105" t="s">
        <v>2117</v>
      </c>
      <c r="D330" s="13">
        <f t="shared" si="5"/>
        <v>270481.26</v>
      </c>
      <c r="E330" s="13">
        <v>270481.26</v>
      </c>
      <c r="F330" s="13">
        <v>0</v>
      </c>
      <c r="G330" s="13">
        <v>34399.72</v>
      </c>
      <c r="H330" s="106" t="s">
        <v>2794</v>
      </c>
      <c r="I330" s="106">
        <v>45141</v>
      </c>
      <c r="J330" s="106">
        <v>45141</v>
      </c>
      <c r="K330" s="106">
        <v>45181</v>
      </c>
      <c r="L330" s="106">
        <v>45181</v>
      </c>
      <c r="M330" s="106">
        <v>45196</v>
      </c>
      <c r="N330" s="106">
        <v>45196</v>
      </c>
      <c r="O330" s="106">
        <v>45657</v>
      </c>
      <c r="P330" s="106"/>
      <c r="Q330" s="106">
        <v>46022</v>
      </c>
    </row>
    <row r="331" spans="1:17" s="96" customFormat="1" ht="26" x14ac:dyDescent="0.35">
      <c r="A331" s="105" t="s">
        <v>1833</v>
      </c>
      <c r="B331" s="94" t="s">
        <v>2118</v>
      </c>
      <c r="C331" s="105" t="s">
        <v>2119</v>
      </c>
      <c r="D331" s="13">
        <f t="shared" si="5"/>
        <v>633000</v>
      </c>
      <c r="E331" s="13">
        <v>633000</v>
      </c>
      <c r="F331" s="13">
        <v>0</v>
      </c>
      <c r="G331" s="13">
        <v>569700</v>
      </c>
      <c r="H331" s="106">
        <v>45139</v>
      </c>
      <c r="I331" s="106">
        <v>44767</v>
      </c>
      <c r="J331" s="106">
        <v>44815</v>
      </c>
      <c r="K331" s="106">
        <v>44922</v>
      </c>
      <c r="L331" s="106">
        <v>44985</v>
      </c>
      <c r="M331" s="106">
        <v>45014</v>
      </c>
      <c r="N331" s="106">
        <v>45039</v>
      </c>
      <c r="O331" s="106">
        <v>46022</v>
      </c>
      <c r="P331" s="106"/>
      <c r="Q331" s="106">
        <v>46067</v>
      </c>
    </row>
    <row r="332" spans="1:17" s="96" customFormat="1" ht="39" x14ac:dyDescent="0.35">
      <c r="A332" s="105" t="s">
        <v>2120</v>
      </c>
      <c r="B332" s="94" t="s">
        <v>2121</v>
      </c>
      <c r="C332" s="105" t="s">
        <v>2122</v>
      </c>
      <c r="D332" s="13">
        <f t="shared" si="5"/>
        <v>480306.26</v>
      </c>
      <c r="E332" s="13">
        <v>480306.26</v>
      </c>
      <c r="F332" s="13">
        <v>0</v>
      </c>
      <c r="G332" s="13">
        <v>432275.63400000002</v>
      </c>
      <c r="H332" s="106">
        <v>45139</v>
      </c>
      <c r="I332" s="106">
        <v>44767</v>
      </c>
      <c r="J332" s="106">
        <v>44815</v>
      </c>
      <c r="K332" s="106">
        <v>44922</v>
      </c>
      <c r="L332" s="106">
        <v>44985</v>
      </c>
      <c r="M332" s="106">
        <v>45014</v>
      </c>
      <c r="N332" s="106">
        <v>45039</v>
      </c>
      <c r="O332" s="106">
        <v>46022</v>
      </c>
      <c r="P332" s="106"/>
      <c r="Q332" s="106">
        <v>46067</v>
      </c>
    </row>
    <row r="333" spans="1:17" s="96" customFormat="1" ht="26" x14ac:dyDescent="0.35">
      <c r="A333" s="105" t="s">
        <v>2123</v>
      </c>
      <c r="B333" s="94" t="s">
        <v>2124</v>
      </c>
      <c r="C333" s="105" t="s">
        <v>2125</v>
      </c>
      <c r="D333" s="13">
        <f t="shared" si="5"/>
        <v>814426.08</v>
      </c>
      <c r="E333" s="13">
        <v>814426.08</v>
      </c>
      <c r="F333" s="13">
        <v>0</v>
      </c>
      <c r="G333" s="13">
        <v>121372.69999999995</v>
      </c>
      <c r="H333" s="106" t="s">
        <v>2795</v>
      </c>
      <c r="I333" s="106">
        <v>45099</v>
      </c>
      <c r="J333" s="106">
        <v>45099</v>
      </c>
      <c r="K333" s="106">
        <v>45139</v>
      </c>
      <c r="L333" s="106">
        <v>45139</v>
      </c>
      <c r="M333" s="106">
        <v>45154</v>
      </c>
      <c r="N333" s="106">
        <v>45154</v>
      </c>
      <c r="O333" s="106">
        <v>45657</v>
      </c>
      <c r="P333" s="106"/>
      <c r="Q333" s="106">
        <v>46022</v>
      </c>
    </row>
    <row r="334" spans="1:17" s="96" customFormat="1" ht="26" x14ac:dyDescent="0.35">
      <c r="A334" s="105" t="s">
        <v>2126</v>
      </c>
      <c r="B334" s="94" t="s">
        <v>2127</v>
      </c>
      <c r="C334" s="105" t="s">
        <v>2128</v>
      </c>
      <c r="D334" s="13">
        <f t="shared" si="5"/>
        <v>1295679.3999999999</v>
      </c>
      <c r="E334" s="13">
        <v>1293324.8700000001</v>
      </c>
      <c r="F334" s="13">
        <v>2354.5299999997951</v>
      </c>
      <c r="G334" s="13">
        <v>122412.03000000003</v>
      </c>
      <c r="H334" s="106" t="s">
        <v>2796</v>
      </c>
      <c r="I334" s="106">
        <v>45078</v>
      </c>
      <c r="J334" s="106">
        <v>45078</v>
      </c>
      <c r="K334" s="106">
        <v>45118</v>
      </c>
      <c r="L334" s="106">
        <v>45118</v>
      </c>
      <c r="M334" s="106">
        <v>45133</v>
      </c>
      <c r="N334" s="106">
        <v>45133</v>
      </c>
      <c r="O334" s="106">
        <v>45657</v>
      </c>
      <c r="P334" s="106"/>
      <c r="Q334" s="106">
        <v>46022</v>
      </c>
    </row>
    <row r="335" spans="1:17" s="96" customFormat="1" ht="39" x14ac:dyDescent="0.35">
      <c r="A335" s="105" t="s">
        <v>2129</v>
      </c>
      <c r="B335" s="94" t="s">
        <v>2130</v>
      </c>
      <c r="C335" s="105" t="s">
        <v>2131</v>
      </c>
      <c r="D335" s="13">
        <f t="shared" si="5"/>
        <v>3000000</v>
      </c>
      <c r="E335" s="13">
        <v>3000000</v>
      </c>
      <c r="F335" s="13">
        <v>0</v>
      </c>
      <c r="G335" s="13">
        <v>2700000</v>
      </c>
      <c r="H335" s="106">
        <v>45139</v>
      </c>
      <c r="I335" s="106">
        <v>44767</v>
      </c>
      <c r="J335" s="106">
        <v>44815</v>
      </c>
      <c r="K335" s="106">
        <v>44922</v>
      </c>
      <c r="L335" s="106">
        <v>44985</v>
      </c>
      <c r="M335" s="106">
        <v>45014</v>
      </c>
      <c r="N335" s="106">
        <v>45039</v>
      </c>
      <c r="O335" s="106">
        <v>46022</v>
      </c>
      <c r="P335" s="106"/>
      <c r="Q335" s="106">
        <v>46067</v>
      </c>
    </row>
    <row r="336" spans="1:17" s="96" customFormat="1" ht="39" x14ac:dyDescent="0.35">
      <c r="A336" s="105" t="s">
        <v>2132</v>
      </c>
      <c r="B336" s="94" t="s">
        <v>2133</v>
      </c>
      <c r="C336" s="105" t="s">
        <v>2134</v>
      </c>
      <c r="D336" s="13">
        <f t="shared" si="5"/>
        <v>927737.01</v>
      </c>
      <c r="E336" s="13">
        <v>927737.01</v>
      </c>
      <c r="F336" s="13">
        <v>0</v>
      </c>
      <c r="G336" s="13">
        <v>654334.52</v>
      </c>
      <c r="H336" s="106" t="s">
        <v>2797</v>
      </c>
      <c r="I336" s="106">
        <v>45104</v>
      </c>
      <c r="J336" s="106">
        <v>45129</v>
      </c>
      <c r="K336" s="106">
        <v>45194</v>
      </c>
      <c r="L336" s="106">
        <v>45234</v>
      </c>
      <c r="M336" s="106">
        <v>45254</v>
      </c>
      <c r="N336" s="106">
        <v>45254</v>
      </c>
      <c r="O336" s="106">
        <v>46022</v>
      </c>
      <c r="P336" s="106"/>
      <c r="Q336" s="106">
        <v>46067</v>
      </c>
    </row>
    <row r="337" spans="1:17" s="96" customFormat="1" ht="26" x14ac:dyDescent="0.35">
      <c r="A337" s="105" t="s">
        <v>2135</v>
      </c>
      <c r="B337" s="94" t="s">
        <v>2136</v>
      </c>
      <c r="C337" s="105" t="s">
        <v>2137</v>
      </c>
      <c r="D337" s="13">
        <f t="shared" si="5"/>
        <v>1936332.91</v>
      </c>
      <c r="E337" s="13">
        <v>1936332.91</v>
      </c>
      <c r="F337" s="13">
        <v>0</v>
      </c>
      <c r="G337" s="13">
        <v>1061294.5299999998</v>
      </c>
      <c r="H337" s="106" t="s">
        <v>2798</v>
      </c>
      <c r="I337" s="106">
        <v>45122</v>
      </c>
      <c r="J337" s="106">
        <v>45122</v>
      </c>
      <c r="K337" s="106">
        <v>45182</v>
      </c>
      <c r="L337" s="106">
        <v>45182</v>
      </c>
      <c r="M337" s="106">
        <v>45242</v>
      </c>
      <c r="N337" s="106">
        <v>45242</v>
      </c>
      <c r="O337" s="106">
        <v>46022</v>
      </c>
      <c r="P337" s="106"/>
      <c r="Q337" s="106">
        <v>46067</v>
      </c>
    </row>
    <row r="338" spans="1:17" s="96" customFormat="1" ht="26" x14ac:dyDescent="0.35">
      <c r="A338" s="105" t="s">
        <v>2138</v>
      </c>
      <c r="B338" s="94" t="s">
        <v>2139</v>
      </c>
      <c r="C338" s="105" t="s">
        <v>2140</v>
      </c>
      <c r="D338" s="13">
        <f t="shared" si="5"/>
        <v>480306.26</v>
      </c>
      <c r="E338" s="13">
        <v>480306.26</v>
      </c>
      <c r="F338" s="13">
        <v>0</v>
      </c>
      <c r="G338" s="13">
        <v>432275.63400000002</v>
      </c>
      <c r="H338" s="106">
        <v>45139</v>
      </c>
      <c r="I338" s="106">
        <v>44767</v>
      </c>
      <c r="J338" s="106">
        <v>44815</v>
      </c>
      <c r="K338" s="106">
        <v>44922</v>
      </c>
      <c r="L338" s="106">
        <v>44985</v>
      </c>
      <c r="M338" s="106">
        <v>45014</v>
      </c>
      <c r="N338" s="106">
        <v>45039</v>
      </c>
      <c r="O338" s="106">
        <v>46022</v>
      </c>
      <c r="P338" s="106"/>
      <c r="Q338" s="106">
        <v>46067</v>
      </c>
    </row>
    <row r="339" spans="1:17" s="96" customFormat="1" ht="26" x14ac:dyDescent="0.35">
      <c r="A339" s="105" t="s">
        <v>2141</v>
      </c>
      <c r="B339" s="94" t="s">
        <v>2142</v>
      </c>
      <c r="C339" s="105" t="s">
        <v>2143</v>
      </c>
      <c r="D339" s="13">
        <f t="shared" si="5"/>
        <v>570053.36</v>
      </c>
      <c r="E339" s="13">
        <v>570053.36</v>
      </c>
      <c r="F339" s="13">
        <v>0</v>
      </c>
      <c r="G339" s="13">
        <v>513048.02399999998</v>
      </c>
      <c r="H339" s="106">
        <v>45139</v>
      </c>
      <c r="I339" s="106">
        <v>44767</v>
      </c>
      <c r="J339" s="106">
        <v>44815</v>
      </c>
      <c r="K339" s="106">
        <v>44922</v>
      </c>
      <c r="L339" s="106">
        <v>44985</v>
      </c>
      <c r="M339" s="106">
        <v>45014</v>
      </c>
      <c r="N339" s="106">
        <v>45039</v>
      </c>
      <c r="O339" s="106">
        <v>46022</v>
      </c>
      <c r="P339" s="106"/>
      <c r="Q339" s="106">
        <v>46067</v>
      </c>
    </row>
    <row r="340" spans="1:17" s="96" customFormat="1" ht="26" x14ac:dyDescent="0.35">
      <c r="A340" s="105" t="s">
        <v>2144</v>
      </c>
      <c r="B340" s="94" t="s">
        <v>2145</v>
      </c>
      <c r="C340" s="105" t="s">
        <v>2146</v>
      </c>
      <c r="D340" s="13">
        <f t="shared" si="5"/>
        <v>23000</v>
      </c>
      <c r="E340" s="13">
        <v>23000</v>
      </c>
      <c r="F340" s="13">
        <v>0</v>
      </c>
      <c r="G340" s="13">
        <v>20700</v>
      </c>
      <c r="H340" s="106">
        <v>45139</v>
      </c>
      <c r="I340" s="106">
        <v>44767</v>
      </c>
      <c r="J340" s="106">
        <v>44815</v>
      </c>
      <c r="K340" s="106">
        <v>44922</v>
      </c>
      <c r="L340" s="106">
        <v>44985</v>
      </c>
      <c r="M340" s="106">
        <v>45014</v>
      </c>
      <c r="N340" s="106">
        <v>45039</v>
      </c>
      <c r="O340" s="106">
        <v>46022</v>
      </c>
      <c r="P340" s="106"/>
      <c r="Q340" s="106">
        <v>46067</v>
      </c>
    </row>
    <row r="341" spans="1:17" s="96" customFormat="1" ht="26" x14ac:dyDescent="0.35">
      <c r="A341" s="105" t="s">
        <v>2147</v>
      </c>
      <c r="B341" s="94" t="s">
        <v>2148</v>
      </c>
      <c r="C341" s="105" t="s">
        <v>2128</v>
      </c>
      <c r="D341" s="13">
        <f t="shared" si="5"/>
        <v>775204.67</v>
      </c>
      <c r="E341" s="13">
        <v>745669.34</v>
      </c>
      <c r="F341" s="13">
        <v>29535.330000000075</v>
      </c>
      <c r="G341" s="13">
        <v>59328.829999999958</v>
      </c>
      <c r="H341" s="106" t="s">
        <v>2799</v>
      </c>
      <c r="I341" s="106">
        <v>45105</v>
      </c>
      <c r="J341" s="106">
        <v>45105</v>
      </c>
      <c r="K341" s="106">
        <v>45145</v>
      </c>
      <c r="L341" s="106">
        <v>45145</v>
      </c>
      <c r="M341" s="106">
        <v>45160</v>
      </c>
      <c r="N341" s="106">
        <v>45160</v>
      </c>
      <c r="O341" s="106">
        <v>45657</v>
      </c>
      <c r="P341" s="106"/>
      <c r="Q341" s="106">
        <v>46022</v>
      </c>
    </row>
    <row r="342" spans="1:17" s="96" customFormat="1" ht="26" x14ac:dyDescent="0.35">
      <c r="A342" s="105" t="s">
        <v>2149</v>
      </c>
      <c r="B342" s="94" t="s">
        <v>2150</v>
      </c>
      <c r="C342" s="105" t="s">
        <v>2151</v>
      </c>
      <c r="D342" s="13">
        <f t="shared" si="5"/>
        <v>606950.09</v>
      </c>
      <c r="E342" s="13">
        <v>606950.09</v>
      </c>
      <c r="F342" s="13">
        <v>0</v>
      </c>
      <c r="G342" s="13">
        <v>546255.08100000001</v>
      </c>
      <c r="H342" s="106" t="s">
        <v>2772</v>
      </c>
      <c r="I342" s="106">
        <v>45107</v>
      </c>
      <c r="J342" s="106">
        <v>45132</v>
      </c>
      <c r="K342" s="106">
        <v>45197</v>
      </c>
      <c r="L342" s="106">
        <v>45237</v>
      </c>
      <c r="M342" s="106">
        <v>45257</v>
      </c>
      <c r="N342" s="106">
        <v>45285</v>
      </c>
      <c r="O342" s="106">
        <v>46022</v>
      </c>
      <c r="P342" s="106"/>
      <c r="Q342" s="106">
        <v>46067</v>
      </c>
    </row>
    <row r="343" spans="1:17" s="96" customFormat="1" ht="14.5" x14ac:dyDescent="0.35">
      <c r="A343" s="105" t="s">
        <v>2152</v>
      </c>
      <c r="B343" s="94" t="s">
        <v>2153</v>
      </c>
      <c r="C343" s="105" t="s">
        <v>2154</v>
      </c>
      <c r="D343" s="13">
        <f t="shared" si="5"/>
        <v>904824.71</v>
      </c>
      <c r="E343" s="13">
        <v>904824.71</v>
      </c>
      <c r="F343" s="13">
        <v>0</v>
      </c>
      <c r="G343" s="13">
        <v>814342.23899999994</v>
      </c>
      <c r="H343" s="106">
        <v>44977</v>
      </c>
      <c r="I343" s="106">
        <v>44605</v>
      </c>
      <c r="J343" s="106">
        <v>44653</v>
      </c>
      <c r="K343" s="106">
        <v>44760</v>
      </c>
      <c r="L343" s="106">
        <v>44823</v>
      </c>
      <c r="M343" s="106">
        <v>44852</v>
      </c>
      <c r="N343" s="106">
        <v>44877</v>
      </c>
      <c r="O343" s="106">
        <v>46022</v>
      </c>
      <c r="P343" s="106"/>
      <c r="Q343" s="106">
        <v>46067</v>
      </c>
    </row>
    <row r="344" spans="1:17" s="96" customFormat="1" ht="39" x14ac:dyDescent="0.35">
      <c r="A344" s="105" t="s">
        <v>2155</v>
      </c>
      <c r="B344" s="94" t="s">
        <v>2156</v>
      </c>
      <c r="C344" s="105" t="s">
        <v>2157</v>
      </c>
      <c r="D344" s="13">
        <f t="shared" si="5"/>
        <v>929090.48</v>
      </c>
      <c r="E344" s="13">
        <v>929090.48</v>
      </c>
      <c r="F344" s="13">
        <v>0</v>
      </c>
      <c r="G344" s="13">
        <v>836181.43200000003</v>
      </c>
      <c r="H344" s="106" t="s">
        <v>2800</v>
      </c>
      <c r="I344" s="106">
        <v>44915</v>
      </c>
      <c r="J344" s="106">
        <v>44940</v>
      </c>
      <c r="K344" s="106">
        <v>45005</v>
      </c>
      <c r="L344" s="106">
        <v>45045</v>
      </c>
      <c r="M344" s="106">
        <v>45065</v>
      </c>
      <c r="N344" s="106">
        <v>45093</v>
      </c>
      <c r="O344" s="106">
        <v>46022</v>
      </c>
      <c r="P344" s="106"/>
      <c r="Q344" s="106">
        <v>46067</v>
      </c>
    </row>
    <row r="345" spans="1:17" s="96" customFormat="1" ht="26" x14ac:dyDescent="0.35">
      <c r="A345" s="105" t="s">
        <v>2158</v>
      </c>
      <c r="B345" s="94" t="s">
        <v>2159</v>
      </c>
      <c r="C345" s="105" t="s">
        <v>2160</v>
      </c>
      <c r="D345" s="13">
        <f t="shared" si="5"/>
        <v>504226.61</v>
      </c>
      <c r="E345" s="13">
        <v>504226.61</v>
      </c>
      <c r="F345" s="13">
        <v>0</v>
      </c>
      <c r="G345" s="13">
        <v>453803.94900000002</v>
      </c>
      <c r="H345" s="106">
        <v>45237</v>
      </c>
      <c r="I345" s="106">
        <v>44865</v>
      </c>
      <c r="J345" s="106">
        <v>44913</v>
      </c>
      <c r="K345" s="106">
        <v>45020</v>
      </c>
      <c r="L345" s="106">
        <v>45083</v>
      </c>
      <c r="M345" s="106">
        <v>45112</v>
      </c>
      <c r="N345" s="106">
        <v>45137</v>
      </c>
      <c r="O345" s="106">
        <v>46022</v>
      </c>
      <c r="P345" s="106"/>
      <c r="Q345" s="106">
        <v>46067</v>
      </c>
    </row>
    <row r="346" spans="1:17" s="96" customFormat="1" ht="26" x14ac:dyDescent="0.35">
      <c r="A346" s="105" t="s">
        <v>2161</v>
      </c>
      <c r="B346" s="94" t="s">
        <v>2162</v>
      </c>
      <c r="C346" s="105" t="s">
        <v>2163</v>
      </c>
      <c r="D346" s="13">
        <f t="shared" si="5"/>
        <v>110174.16</v>
      </c>
      <c r="E346" s="13">
        <v>110174.16</v>
      </c>
      <c r="F346" s="13">
        <v>0</v>
      </c>
      <c r="G346" s="13">
        <v>99156.744000000006</v>
      </c>
      <c r="H346" s="106">
        <v>45139</v>
      </c>
      <c r="I346" s="106">
        <v>44767</v>
      </c>
      <c r="J346" s="106">
        <v>44815</v>
      </c>
      <c r="K346" s="106">
        <v>44922</v>
      </c>
      <c r="L346" s="106">
        <v>44985</v>
      </c>
      <c r="M346" s="106">
        <v>45014</v>
      </c>
      <c r="N346" s="106">
        <v>45039</v>
      </c>
      <c r="O346" s="106">
        <v>46022</v>
      </c>
      <c r="P346" s="106"/>
      <c r="Q346" s="106">
        <v>46067</v>
      </c>
    </row>
    <row r="347" spans="1:17" s="96" customFormat="1" ht="26" x14ac:dyDescent="0.35">
      <c r="A347" s="105" t="s">
        <v>2164</v>
      </c>
      <c r="B347" s="94" t="s">
        <v>2165</v>
      </c>
      <c r="C347" s="105" t="s">
        <v>2166</v>
      </c>
      <c r="D347" s="13">
        <f t="shared" si="5"/>
        <v>417724.58</v>
      </c>
      <c r="E347" s="13">
        <v>417724.58</v>
      </c>
      <c r="F347" s="13">
        <v>0</v>
      </c>
      <c r="G347" s="13">
        <v>375952.12200000003</v>
      </c>
      <c r="H347" s="106">
        <v>45280</v>
      </c>
      <c r="I347" s="106">
        <v>44908</v>
      </c>
      <c r="J347" s="106">
        <v>44956</v>
      </c>
      <c r="K347" s="106">
        <v>45063</v>
      </c>
      <c r="L347" s="106">
        <v>45126</v>
      </c>
      <c r="M347" s="106">
        <v>45155</v>
      </c>
      <c r="N347" s="106">
        <v>45180</v>
      </c>
      <c r="O347" s="106">
        <v>46022</v>
      </c>
      <c r="P347" s="106"/>
      <c r="Q347" s="106">
        <v>46067</v>
      </c>
    </row>
    <row r="348" spans="1:17" s="96" customFormat="1" ht="26" x14ac:dyDescent="0.35">
      <c r="A348" s="105" t="s">
        <v>2167</v>
      </c>
      <c r="B348" s="94" t="s">
        <v>2168</v>
      </c>
      <c r="C348" s="105" t="s">
        <v>2169</v>
      </c>
      <c r="D348" s="13">
        <f t="shared" si="5"/>
        <v>980545.8</v>
      </c>
      <c r="E348" s="13">
        <v>980545.8</v>
      </c>
      <c r="F348" s="13">
        <v>0</v>
      </c>
      <c r="G348" s="13">
        <v>882491.22000000009</v>
      </c>
      <c r="H348" s="106">
        <v>45139</v>
      </c>
      <c r="I348" s="106">
        <v>44767</v>
      </c>
      <c r="J348" s="106">
        <v>44815</v>
      </c>
      <c r="K348" s="106">
        <v>44922</v>
      </c>
      <c r="L348" s="106">
        <v>44985</v>
      </c>
      <c r="M348" s="106">
        <v>45014</v>
      </c>
      <c r="N348" s="106">
        <v>45039</v>
      </c>
      <c r="O348" s="106">
        <v>46022</v>
      </c>
      <c r="P348" s="106"/>
      <c r="Q348" s="106">
        <v>46067</v>
      </c>
    </row>
    <row r="349" spans="1:17" s="96" customFormat="1" ht="39" x14ac:dyDescent="0.35">
      <c r="A349" s="105"/>
      <c r="B349" s="94" t="s">
        <v>1707</v>
      </c>
      <c r="C349" s="105" t="s">
        <v>2170</v>
      </c>
      <c r="D349" s="13">
        <f t="shared" si="5"/>
        <v>28000000</v>
      </c>
      <c r="E349" s="13">
        <v>20000000</v>
      </c>
      <c r="F349" s="13">
        <v>8000000</v>
      </c>
      <c r="G349" s="13">
        <v>5000000</v>
      </c>
      <c r="H349" s="106" t="s">
        <v>2740</v>
      </c>
      <c r="I349" s="106">
        <v>43779</v>
      </c>
      <c r="J349" s="106">
        <v>43824</v>
      </c>
      <c r="K349" s="106">
        <v>43959</v>
      </c>
      <c r="L349" s="106">
        <v>44224</v>
      </c>
      <c r="M349" s="106">
        <v>44079</v>
      </c>
      <c r="N349" s="106">
        <v>44179</v>
      </c>
      <c r="O349" s="106">
        <v>45716</v>
      </c>
      <c r="P349" s="106"/>
      <c r="Q349" s="106">
        <v>46067</v>
      </c>
    </row>
    <row r="350" spans="1:17" s="96" customFormat="1" ht="14.5" x14ac:dyDescent="0.35">
      <c r="A350" s="105" t="s">
        <v>864</v>
      </c>
      <c r="B350" s="94" t="s">
        <v>2171</v>
      </c>
      <c r="C350" s="105" t="s">
        <v>2172</v>
      </c>
      <c r="D350" s="13">
        <f t="shared" si="5"/>
        <v>5309038.46</v>
      </c>
      <c r="E350" s="13">
        <v>5287368.9000000004</v>
      </c>
      <c r="F350" s="13">
        <v>21669.55999999959</v>
      </c>
      <c r="G350" s="13">
        <v>301215.67000000004</v>
      </c>
      <c r="H350" s="106" t="s">
        <v>2801</v>
      </c>
      <c r="I350" s="106">
        <v>44707</v>
      </c>
      <c r="J350" s="106">
        <v>44827</v>
      </c>
      <c r="K350" s="106">
        <v>44887</v>
      </c>
      <c r="L350" s="106">
        <v>45037</v>
      </c>
      <c r="M350" s="106">
        <v>44947</v>
      </c>
      <c r="N350" s="106">
        <v>45097</v>
      </c>
      <c r="O350" s="106">
        <v>45657</v>
      </c>
      <c r="P350" s="106"/>
      <c r="Q350" s="106">
        <v>46022</v>
      </c>
    </row>
    <row r="351" spans="1:17" s="96" customFormat="1" ht="26" x14ac:dyDescent="0.35">
      <c r="A351" s="105" t="s">
        <v>2173</v>
      </c>
      <c r="B351" s="94" t="s">
        <v>2174</v>
      </c>
      <c r="C351" s="105" t="s">
        <v>2175</v>
      </c>
      <c r="D351" s="13">
        <f t="shared" si="5"/>
        <v>100000</v>
      </c>
      <c r="E351" s="13">
        <v>100000</v>
      </c>
      <c r="F351" s="13">
        <v>0</v>
      </c>
      <c r="G351" s="13">
        <v>11111.529999999999</v>
      </c>
      <c r="H351" s="106">
        <v>45001</v>
      </c>
      <c r="I351" s="106">
        <v>44301</v>
      </c>
      <c r="J351" s="106">
        <v>44301</v>
      </c>
      <c r="K351" s="106">
        <v>44301</v>
      </c>
      <c r="L351" s="106">
        <v>44301</v>
      </c>
      <c r="M351" s="106">
        <v>45200</v>
      </c>
      <c r="N351" s="106">
        <v>45212</v>
      </c>
      <c r="O351" s="106">
        <v>45657</v>
      </c>
      <c r="P351" s="106"/>
      <c r="Q351" s="106">
        <v>46022</v>
      </c>
    </row>
    <row r="352" spans="1:17" s="96" customFormat="1" ht="26" x14ac:dyDescent="0.35">
      <c r="A352" s="105" t="s">
        <v>2176</v>
      </c>
      <c r="B352" s="94" t="s">
        <v>2177</v>
      </c>
      <c r="C352" s="105" t="s">
        <v>2178</v>
      </c>
      <c r="D352" s="13">
        <f t="shared" si="5"/>
        <v>628530.34</v>
      </c>
      <c r="E352" s="13">
        <v>525061.27</v>
      </c>
      <c r="F352" s="13">
        <v>103469.06999999995</v>
      </c>
      <c r="G352" s="13">
        <v>171133.09000000003</v>
      </c>
      <c r="H352" s="106">
        <v>44888</v>
      </c>
      <c r="I352" s="106">
        <v>44901</v>
      </c>
      <c r="J352" s="106">
        <v>44919</v>
      </c>
      <c r="K352" s="106">
        <v>44901</v>
      </c>
      <c r="L352" s="106">
        <v>44925</v>
      </c>
      <c r="M352" s="106">
        <v>44901</v>
      </c>
      <c r="N352" s="106">
        <v>44966</v>
      </c>
      <c r="O352" s="106">
        <v>45716</v>
      </c>
      <c r="P352" s="106"/>
      <c r="Q352" s="106">
        <v>46067</v>
      </c>
    </row>
    <row r="353" spans="1:17" s="96" customFormat="1" ht="39" x14ac:dyDescent="0.35">
      <c r="A353" s="105" t="s">
        <v>2179</v>
      </c>
      <c r="B353" s="94" t="s">
        <v>2180</v>
      </c>
      <c r="C353" s="105" t="s">
        <v>2181</v>
      </c>
      <c r="D353" s="13">
        <f t="shared" si="5"/>
        <v>600000</v>
      </c>
      <c r="E353" s="13">
        <v>418556.5</v>
      </c>
      <c r="F353" s="13">
        <v>181443.5</v>
      </c>
      <c r="G353" s="13">
        <v>344061.48</v>
      </c>
      <c r="H353" s="106" t="s">
        <v>2802</v>
      </c>
      <c r="I353" s="106">
        <v>44127</v>
      </c>
      <c r="J353" s="106">
        <v>44152</v>
      </c>
      <c r="K353" s="106">
        <v>44217</v>
      </c>
      <c r="L353" s="106">
        <v>44257</v>
      </c>
      <c r="M353" s="106">
        <v>44277</v>
      </c>
      <c r="N353" s="106">
        <v>44305</v>
      </c>
      <c r="O353" s="106">
        <v>46022</v>
      </c>
      <c r="P353" s="106"/>
      <c r="Q353" s="106">
        <v>46067</v>
      </c>
    </row>
    <row r="354" spans="1:17" s="96" customFormat="1" ht="39" x14ac:dyDescent="0.35">
      <c r="A354" s="105" t="s">
        <v>2182</v>
      </c>
      <c r="B354" s="94" t="s">
        <v>2183</v>
      </c>
      <c r="C354" s="105" t="s">
        <v>2184</v>
      </c>
      <c r="D354" s="13">
        <f t="shared" si="5"/>
        <v>663473.18000000005</v>
      </c>
      <c r="E354" s="13">
        <v>631255.59</v>
      </c>
      <c r="F354" s="13">
        <v>32217.590000000084</v>
      </c>
      <c r="G354" s="13">
        <v>63125.559999999939</v>
      </c>
      <c r="H354" s="106" t="s">
        <v>2803</v>
      </c>
      <c r="I354" s="106">
        <v>44197</v>
      </c>
      <c r="J354" s="106">
        <v>44215</v>
      </c>
      <c r="K354" s="106">
        <v>44255</v>
      </c>
      <c r="L354" s="106">
        <v>44279</v>
      </c>
      <c r="M354" s="106">
        <v>44562</v>
      </c>
      <c r="N354" s="106">
        <v>44627</v>
      </c>
      <c r="O354" s="106">
        <v>45657</v>
      </c>
      <c r="P354" s="106"/>
      <c r="Q354" s="106">
        <v>46022</v>
      </c>
    </row>
    <row r="355" spans="1:17" s="96" customFormat="1" ht="26" x14ac:dyDescent="0.35">
      <c r="A355" s="105" t="s">
        <v>2185</v>
      </c>
      <c r="B355" s="94" t="s">
        <v>2186</v>
      </c>
      <c r="C355" s="105" t="s">
        <v>2187</v>
      </c>
      <c r="D355" s="13">
        <f t="shared" si="5"/>
        <v>720000</v>
      </c>
      <c r="E355" s="13">
        <v>668045.51</v>
      </c>
      <c r="F355" s="13">
        <v>51954.489999999991</v>
      </c>
      <c r="G355" s="13">
        <v>29943.16</v>
      </c>
      <c r="H355" s="106" t="s">
        <v>2803</v>
      </c>
      <c r="I355" s="106">
        <v>44005</v>
      </c>
      <c r="J355" s="106">
        <v>44023</v>
      </c>
      <c r="K355" s="106">
        <v>44005</v>
      </c>
      <c r="L355" s="106">
        <v>44029</v>
      </c>
      <c r="M355" s="106">
        <v>44326</v>
      </c>
      <c r="N355" s="106">
        <v>44391</v>
      </c>
      <c r="O355" s="106">
        <v>45657</v>
      </c>
      <c r="P355" s="106"/>
      <c r="Q355" s="106">
        <v>46022</v>
      </c>
    </row>
    <row r="356" spans="1:17" s="96" customFormat="1" ht="26" x14ac:dyDescent="0.35">
      <c r="A356" s="105" t="s">
        <v>864</v>
      </c>
      <c r="B356" s="94" t="s">
        <v>2188</v>
      </c>
      <c r="C356" s="105" t="s">
        <v>2189</v>
      </c>
      <c r="D356" s="13">
        <f t="shared" si="5"/>
        <v>4521491.12</v>
      </c>
      <c r="E356" s="13">
        <v>4521491.12</v>
      </c>
      <c r="F356" s="13">
        <v>0</v>
      </c>
      <c r="G356" s="13">
        <v>777891.31</v>
      </c>
      <c r="H356" s="106" t="s">
        <v>2804</v>
      </c>
      <c r="I356" s="106">
        <v>41068</v>
      </c>
      <c r="J356" s="106">
        <v>41068</v>
      </c>
      <c r="K356" s="106">
        <v>41068</v>
      </c>
      <c r="L356" s="106">
        <v>41068</v>
      </c>
      <c r="M356" s="106">
        <v>42249</v>
      </c>
      <c r="N356" s="106">
        <v>42249</v>
      </c>
      <c r="O356" s="106">
        <v>45657</v>
      </c>
      <c r="P356" s="106"/>
      <c r="Q356" s="106">
        <v>46022</v>
      </c>
    </row>
    <row r="357" spans="1:17" s="96" customFormat="1" ht="26" x14ac:dyDescent="0.35">
      <c r="A357" s="105" t="s">
        <v>2190</v>
      </c>
      <c r="B357" s="94" t="s">
        <v>2191</v>
      </c>
      <c r="C357" s="105" t="s">
        <v>2192</v>
      </c>
      <c r="D357" s="13">
        <f t="shared" si="5"/>
        <v>2058487.13</v>
      </c>
      <c r="E357" s="13">
        <v>1476853.97</v>
      </c>
      <c r="F357" s="13">
        <v>581633.15999999992</v>
      </c>
      <c r="G357" s="13">
        <v>8840.8500000000931</v>
      </c>
      <c r="H357" s="106" t="s">
        <v>2805</v>
      </c>
      <c r="I357" s="106">
        <v>42296</v>
      </c>
      <c r="J357" s="106">
        <v>42296</v>
      </c>
      <c r="K357" s="106">
        <v>42300</v>
      </c>
      <c r="L357" s="106">
        <v>42300</v>
      </c>
      <c r="M357" s="106">
        <v>43076</v>
      </c>
      <c r="N357" s="106">
        <v>43076</v>
      </c>
      <c r="O357" s="106">
        <v>45657</v>
      </c>
      <c r="P357" s="106"/>
      <c r="Q357" s="106">
        <v>46022</v>
      </c>
    </row>
    <row r="358" spans="1:17" s="96" customFormat="1" ht="52" x14ac:dyDescent="0.35">
      <c r="A358" s="105" t="s">
        <v>2193</v>
      </c>
      <c r="B358" s="94" t="s">
        <v>2194</v>
      </c>
      <c r="C358" s="105" t="s">
        <v>2195</v>
      </c>
      <c r="D358" s="13">
        <f t="shared" si="5"/>
        <v>5989619.79</v>
      </c>
      <c r="E358" s="13">
        <v>4934325.25</v>
      </c>
      <c r="F358" s="13">
        <v>1055294.54</v>
      </c>
      <c r="G358" s="13">
        <v>638725.33999999985</v>
      </c>
      <c r="H358" s="106" t="s">
        <v>2806</v>
      </c>
      <c r="I358" s="106">
        <v>41047</v>
      </c>
      <c r="J358" s="106">
        <v>41047</v>
      </c>
      <c r="K358" s="106">
        <v>41386</v>
      </c>
      <c r="L358" s="106">
        <v>41386</v>
      </c>
      <c r="M358" s="106">
        <v>41795</v>
      </c>
      <c r="N358" s="106">
        <v>41738</v>
      </c>
      <c r="O358" s="106">
        <v>45657</v>
      </c>
      <c r="P358" s="106"/>
      <c r="Q358" s="106">
        <v>46022</v>
      </c>
    </row>
    <row r="359" spans="1:17" s="96" customFormat="1" ht="26" x14ac:dyDescent="0.35">
      <c r="A359" s="105" t="s">
        <v>2196</v>
      </c>
      <c r="B359" s="94" t="s">
        <v>2197</v>
      </c>
      <c r="C359" s="105" t="s">
        <v>2198</v>
      </c>
      <c r="D359" s="13">
        <f t="shared" si="5"/>
        <v>7586578.5499999998</v>
      </c>
      <c r="E359" s="13">
        <v>7483112.4800000004</v>
      </c>
      <c r="F359" s="13">
        <v>103466.06999999937</v>
      </c>
      <c r="G359" s="13">
        <v>520501.25</v>
      </c>
      <c r="H359" s="106">
        <v>43452</v>
      </c>
      <c r="I359" s="106">
        <v>41640</v>
      </c>
      <c r="J359" s="106">
        <v>41641</v>
      </c>
      <c r="K359" s="106">
        <v>42004</v>
      </c>
      <c r="L359" s="106">
        <v>42004</v>
      </c>
      <c r="M359" s="106">
        <v>42548</v>
      </c>
      <c r="N359" s="106">
        <v>42550</v>
      </c>
      <c r="O359" s="106">
        <v>45657</v>
      </c>
      <c r="P359" s="106"/>
      <c r="Q359" s="106">
        <v>46022</v>
      </c>
    </row>
    <row r="360" spans="1:17" s="96" customFormat="1" ht="14.5" x14ac:dyDescent="0.35">
      <c r="A360" s="105" t="s">
        <v>2199</v>
      </c>
      <c r="B360" s="94" t="s">
        <v>2200</v>
      </c>
      <c r="C360" s="105" t="s">
        <v>2201</v>
      </c>
      <c r="D360" s="13">
        <f t="shared" si="5"/>
        <v>8504159.6500000004</v>
      </c>
      <c r="E360" s="13">
        <v>8411568.7699999996</v>
      </c>
      <c r="F360" s="13">
        <v>92590.88000000082</v>
      </c>
      <c r="G360" s="13">
        <v>841156.87999999989</v>
      </c>
      <c r="H360" s="106" t="s">
        <v>2807</v>
      </c>
      <c r="I360" s="106">
        <v>42825</v>
      </c>
      <c r="J360" s="106">
        <v>42825</v>
      </c>
      <c r="K360" s="106">
        <v>43023</v>
      </c>
      <c r="L360" s="106">
        <v>43023</v>
      </c>
      <c r="M360" s="106">
        <v>43031</v>
      </c>
      <c r="N360" s="106">
        <v>43031</v>
      </c>
      <c r="O360" s="106">
        <v>45657</v>
      </c>
      <c r="P360" s="106"/>
      <c r="Q360" s="106">
        <v>46022</v>
      </c>
    </row>
    <row r="361" spans="1:17" s="96" customFormat="1" ht="26" x14ac:dyDescent="0.35">
      <c r="A361" s="105" t="s">
        <v>2202</v>
      </c>
      <c r="B361" s="94" t="s">
        <v>2203</v>
      </c>
      <c r="C361" s="105" t="s">
        <v>2204</v>
      </c>
      <c r="D361" s="13">
        <f t="shared" si="5"/>
        <v>2294210.7599999998</v>
      </c>
      <c r="E361" s="13">
        <v>2250951.96</v>
      </c>
      <c r="F361" s="13">
        <v>43258.799999999814</v>
      </c>
      <c r="G361" s="13">
        <v>167668.73649999988</v>
      </c>
      <c r="H361" s="106" t="s">
        <v>2808</v>
      </c>
      <c r="I361" s="106">
        <v>41992</v>
      </c>
      <c r="J361" s="106">
        <v>41992</v>
      </c>
      <c r="K361" s="106">
        <v>41992</v>
      </c>
      <c r="L361" s="106">
        <v>41992</v>
      </c>
      <c r="M361" s="106">
        <v>42292</v>
      </c>
      <c r="N361" s="106">
        <v>42292</v>
      </c>
      <c r="O361" s="106">
        <v>45657</v>
      </c>
      <c r="P361" s="106"/>
      <c r="Q361" s="106">
        <v>46022</v>
      </c>
    </row>
    <row r="362" spans="1:17" s="96" customFormat="1" ht="26" x14ac:dyDescent="0.35">
      <c r="A362" s="105" t="s">
        <v>2205</v>
      </c>
      <c r="B362" s="94" t="s">
        <v>2206</v>
      </c>
      <c r="C362" s="105" t="s">
        <v>2207</v>
      </c>
      <c r="D362" s="13">
        <f t="shared" si="5"/>
        <v>958815.83</v>
      </c>
      <c r="E362" s="13">
        <v>924845.06</v>
      </c>
      <c r="F362" s="13">
        <v>33970.769999999902</v>
      </c>
      <c r="G362" s="13">
        <v>741103.84000000008</v>
      </c>
      <c r="H362" s="106" t="s">
        <v>2809</v>
      </c>
      <c r="I362" s="106">
        <v>44500</v>
      </c>
      <c r="J362" s="106">
        <v>44525</v>
      </c>
      <c r="K362" s="106">
        <v>44590</v>
      </c>
      <c r="L362" s="106">
        <v>44630</v>
      </c>
      <c r="M362" s="106">
        <v>44650</v>
      </c>
      <c r="N362" s="106">
        <v>44678</v>
      </c>
      <c r="O362" s="106">
        <v>46022</v>
      </c>
      <c r="P362" s="106"/>
      <c r="Q362" s="106">
        <v>46067</v>
      </c>
    </row>
    <row r="363" spans="1:17" s="96" customFormat="1" ht="14.5" x14ac:dyDescent="0.35">
      <c r="A363" s="105" t="s">
        <v>2208</v>
      </c>
      <c r="B363" s="94" t="s">
        <v>2209</v>
      </c>
      <c r="C363" s="105" t="s">
        <v>2210</v>
      </c>
      <c r="D363" s="13">
        <f t="shared" si="5"/>
        <v>772591</v>
      </c>
      <c r="E363" s="13">
        <v>745538.47</v>
      </c>
      <c r="F363" s="13">
        <v>27052.530000000028</v>
      </c>
      <c r="G363" s="13">
        <v>193147.27000000002</v>
      </c>
      <c r="H363" s="106" t="s">
        <v>2810</v>
      </c>
      <c r="I363" s="106">
        <v>44441</v>
      </c>
      <c r="J363" s="106">
        <v>44459</v>
      </c>
      <c r="K363" s="106">
        <v>44441</v>
      </c>
      <c r="L363" s="106">
        <v>44465</v>
      </c>
      <c r="M363" s="106">
        <v>44621</v>
      </c>
      <c r="N363" s="106">
        <v>44686</v>
      </c>
      <c r="O363" s="106">
        <v>45716</v>
      </c>
      <c r="P363" s="106"/>
      <c r="Q363" s="106">
        <v>46067</v>
      </c>
    </row>
    <row r="364" spans="1:17" s="96" customFormat="1" ht="26" x14ac:dyDescent="0.35">
      <c r="A364" s="105" t="s">
        <v>1807</v>
      </c>
      <c r="B364" s="94" t="s">
        <v>2211</v>
      </c>
      <c r="C364" s="105" t="s">
        <v>2212</v>
      </c>
      <c r="D364" s="13">
        <f t="shared" si="5"/>
        <v>220000</v>
      </c>
      <c r="E364" s="13">
        <v>220000</v>
      </c>
      <c r="F364" s="13">
        <v>0</v>
      </c>
      <c r="G364" s="13">
        <v>62633.489999999991</v>
      </c>
      <c r="H364" s="106" t="s">
        <v>2811</v>
      </c>
      <c r="I364" s="106">
        <v>44500</v>
      </c>
      <c r="J364" s="106">
        <v>42131</v>
      </c>
      <c r="K364" s="106">
        <v>44926</v>
      </c>
      <c r="L364" s="106">
        <v>42131</v>
      </c>
      <c r="M364" s="106">
        <v>44561</v>
      </c>
      <c r="N364" s="106">
        <v>42886</v>
      </c>
      <c r="O364" s="106">
        <v>45716</v>
      </c>
      <c r="P364" s="106"/>
      <c r="Q364" s="106">
        <v>46067</v>
      </c>
    </row>
    <row r="365" spans="1:17" s="96" customFormat="1" ht="26" x14ac:dyDescent="0.35">
      <c r="A365" s="105" t="s">
        <v>2213</v>
      </c>
      <c r="B365" s="94" t="s">
        <v>2214</v>
      </c>
      <c r="C365" s="105" t="s">
        <v>2215</v>
      </c>
      <c r="D365" s="13">
        <f t="shared" si="5"/>
        <v>960000</v>
      </c>
      <c r="E365" s="13">
        <v>960000</v>
      </c>
      <c r="F365" s="13">
        <v>0</v>
      </c>
      <c r="G365" s="13">
        <v>576000</v>
      </c>
      <c r="H365" s="106" t="s">
        <v>2809</v>
      </c>
      <c r="I365" s="106">
        <v>44131</v>
      </c>
      <c r="J365" s="106">
        <v>44156</v>
      </c>
      <c r="K365" s="106">
        <v>44221</v>
      </c>
      <c r="L365" s="106">
        <v>44261</v>
      </c>
      <c r="M365" s="106">
        <v>44281</v>
      </c>
      <c r="N365" s="106">
        <v>44309</v>
      </c>
      <c r="O365" s="106">
        <v>46022</v>
      </c>
      <c r="P365" s="106"/>
      <c r="Q365" s="106">
        <v>46067</v>
      </c>
    </row>
    <row r="366" spans="1:17" s="96" customFormat="1" ht="26" x14ac:dyDescent="0.35">
      <c r="A366" s="105" t="s">
        <v>2216</v>
      </c>
      <c r="B366" s="94" t="s">
        <v>2217</v>
      </c>
      <c r="C366" s="105" t="s">
        <v>2218</v>
      </c>
      <c r="D366" s="13">
        <f t="shared" si="5"/>
        <v>773493.88</v>
      </c>
      <c r="E366" s="13">
        <v>743377.91</v>
      </c>
      <c r="F366" s="13">
        <v>30115.969999999972</v>
      </c>
      <c r="G366" s="13">
        <v>122051.08000000007</v>
      </c>
      <c r="H366" s="106" t="s">
        <v>2812</v>
      </c>
      <c r="I366" s="106">
        <v>44880</v>
      </c>
      <c r="J366" s="106">
        <v>44880</v>
      </c>
      <c r="K366" s="106">
        <v>44950</v>
      </c>
      <c r="L366" s="106">
        <v>44950</v>
      </c>
      <c r="M366" s="106">
        <v>45066</v>
      </c>
      <c r="N366" s="106">
        <v>45203</v>
      </c>
      <c r="O366" s="106">
        <v>45657</v>
      </c>
      <c r="P366" s="106"/>
      <c r="Q366" s="106">
        <v>46022</v>
      </c>
    </row>
    <row r="367" spans="1:17" s="96" customFormat="1" ht="14.5" x14ac:dyDescent="0.35">
      <c r="A367" s="105" t="s">
        <v>2219</v>
      </c>
      <c r="B367" s="94" t="s">
        <v>2220</v>
      </c>
      <c r="C367" s="105" t="s">
        <v>2221</v>
      </c>
      <c r="D367" s="13">
        <f t="shared" si="5"/>
        <v>509564.89</v>
      </c>
      <c r="E367" s="13">
        <v>509564.88</v>
      </c>
      <c r="F367" s="13">
        <v>1.0000000009313226E-2</v>
      </c>
      <c r="G367" s="13">
        <v>458608.39</v>
      </c>
      <c r="H367" s="106" t="s">
        <v>2813</v>
      </c>
      <c r="I367" s="106">
        <v>44796</v>
      </c>
      <c r="J367" s="106">
        <v>44821</v>
      </c>
      <c r="K367" s="106">
        <v>44886</v>
      </c>
      <c r="L367" s="106">
        <v>44926</v>
      </c>
      <c r="M367" s="106">
        <v>44946</v>
      </c>
      <c r="N367" s="106">
        <v>44974</v>
      </c>
      <c r="O367" s="106">
        <v>46022</v>
      </c>
      <c r="P367" s="106"/>
      <c r="Q367" s="106">
        <v>46067</v>
      </c>
    </row>
    <row r="368" spans="1:17" s="96" customFormat="1" ht="26" x14ac:dyDescent="0.35">
      <c r="A368" s="105" t="s">
        <v>2222</v>
      </c>
      <c r="B368" s="94" t="s">
        <v>2223</v>
      </c>
      <c r="C368" s="105" t="s">
        <v>2224</v>
      </c>
      <c r="D368" s="13">
        <f t="shared" si="5"/>
        <v>385000</v>
      </c>
      <c r="E368" s="13">
        <v>377602.65</v>
      </c>
      <c r="F368" s="13">
        <v>7397.3499999999767</v>
      </c>
      <c r="G368" s="13">
        <v>10165.48000000004</v>
      </c>
      <c r="H368" s="106" t="s">
        <v>2814</v>
      </c>
      <c r="I368" s="106">
        <v>44500</v>
      </c>
      <c r="J368" s="106">
        <v>44518</v>
      </c>
      <c r="K368" s="106">
        <v>44926</v>
      </c>
      <c r="L368" s="106">
        <v>44950</v>
      </c>
      <c r="M368" s="106">
        <v>44561</v>
      </c>
      <c r="N368" s="106">
        <v>44626</v>
      </c>
      <c r="O368" s="106">
        <v>45657</v>
      </c>
      <c r="P368" s="106"/>
      <c r="Q368" s="106">
        <v>46022</v>
      </c>
    </row>
    <row r="369" spans="1:17" s="96" customFormat="1" ht="26" x14ac:dyDescent="0.35">
      <c r="A369" s="105" t="s">
        <v>2225</v>
      </c>
      <c r="B369" s="94" t="s">
        <v>2226</v>
      </c>
      <c r="C369" s="105" t="s">
        <v>2227</v>
      </c>
      <c r="D369" s="13">
        <f t="shared" si="5"/>
        <v>650000</v>
      </c>
      <c r="E369" s="13">
        <v>477736.87</v>
      </c>
      <c r="F369" s="13">
        <v>172263.13</v>
      </c>
      <c r="G369" s="13">
        <v>242426.5</v>
      </c>
      <c r="H369" s="106" t="s">
        <v>2811</v>
      </c>
      <c r="I369" s="106">
        <v>44137</v>
      </c>
      <c r="J369" s="106">
        <v>44219</v>
      </c>
      <c r="K369" s="106">
        <v>44329</v>
      </c>
      <c r="L369" s="106">
        <v>44424</v>
      </c>
      <c r="M369" s="106">
        <v>44456</v>
      </c>
      <c r="N369" s="106">
        <v>44752</v>
      </c>
      <c r="O369" s="106">
        <v>46022</v>
      </c>
      <c r="P369" s="106"/>
      <c r="Q369" s="106">
        <v>46067</v>
      </c>
    </row>
    <row r="370" spans="1:17" s="96" customFormat="1" ht="26" x14ac:dyDescent="0.35">
      <c r="A370" s="105" t="s">
        <v>2228</v>
      </c>
      <c r="B370" s="94" t="s">
        <v>2229</v>
      </c>
      <c r="C370" s="105" t="s">
        <v>2230</v>
      </c>
      <c r="D370" s="13">
        <f t="shared" si="5"/>
        <v>600000</v>
      </c>
      <c r="E370" s="13">
        <v>564414.68999999994</v>
      </c>
      <c r="F370" s="13">
        <v>35585.310000000056</v>
      </c>
      <c r="G370" s="13">
        <v>56441.459999999963</v>
      </c>
      <c r="H370" s="106" t="s">
        <v>2815</v>
      </c>
      <c r="I370" s="106">
        <v>44561</v>
      </c>
      <c r="J370" s="106">
        <v>44579</v>
      </c>
      <c r="K370" s="106">
        <v>44926</v>
      </c>
      <c r="L370" s="106">
        <v>44950</v>
      </c>
      <c r="M370" s="106">
        <v>44561</v>
      </c>
      <c r="N370" s="106">
        <v>44626</v>
      </c>
      <c r="O370" s="106">
        <v>45657</v>
      </c>
      <c r="P370" s="106"/>
      <c r="Q370" s="106">
        <v>46022</v>
      </c>
    </row>
    <row r="371" spans="1:17" s="96" customFormat="1" ht="26" x14ac:dyDescent="0.35">
      <c r="A371" s="105" t="s">
        <v>2231</v>
      </c>
      <c r="B371" s="94" t="s">
        <v>2232</v>
      </c>
      <c r="C371" s="105" t="s">
        <v>2233</v>
      </c>
      <c r="D371" s="13">
        <f t="shared" si="5"/>
        <v>1177787.06</v>
      </c>
      <c r="E371" s="13">
        <v>868658.13</v>
      </c>
      <c r="F371" s="13">
        <v>309128.93000000005</v>
      </c>
      <c r="G371" s="13">
        <v>308317</v>
      </c>
      <c r="H371" s="106" t="s">
        <v>2814</v>
      </c>
      <c r="I371" s="106">
        <v>44854</v>
      </c>
      <c r="J371" s="106">
        <v>44854</v>
      </c>
      <c r="K371" s="106">
        <v>44907</v>
      </c>
      <c r="L371" s="106">
        <v>44901</v>
      </c>
      <c r="M371" s="106">
        <v>45170</v>
      </c>
      <c r="N371" s="106">
        <v>45170</v>
      </c>
      <c r="O371" s="106">
        <v>45716</v>
      </c>
      <c r="P371" s="106"/>
      <c r="Q371" s="106">
        <v>46067</v>
      </c>
    </row>
    <row r="372" spans="1:17" s="96" customFormat="1" ht="14.5" x14ac:dyDescent="0.35">
      <c r="A372" s="105" t="s">
        <v>2234</v>
      </c>
      <c r="B372" s="94" t="s">
        <v>2235</v>
      </c>
      <c r="C372" s="105" t="s">
        <v>2236</v>
      </c>
      <c r="D372" s="13">
        <f t="shared" si="5"/>
        <v>903971.02</v>
      </c>
      <c r="E372" s="13">
        <v>768176.86</v>
      </c>
      <c r="F372" s="13">
        <v>135794.16000000003</v>
      </c>
      <c r="G372" s="13">
        <v>42709.229999999981</v>
      </c>
      <c r="H372" s="106" t="s">
        <v>2814</v>
      </c>
      <c r="I372" s="106">
        <v>43920</v>
      </c>
      <c r="J372" s="106">
        <v>43938</v>
      </c>
      <c r="K372" s="106">
        <v>43981</v>
      </c>
      <c r="L372" s="106">
        <v>44005</v>
      </c>
      <c r="M372" s="106">
        <v>44984</v>
      </c>
      <c r="N372" s="106">
        <v>45049</v>
      </c>
      <c r="O372" s="106">
        <v>45657</v>
      </c>
      <c r="P372" s="106"/>
      <c r="Q372" s="106">
        <v>46022</v>
      </c>
    </row>
    <row r="373" spans="1:17" s="96" customFormat="1" ht="26" x14ac:dyDescent="0.35">
      <c r="A373" s="105" t="s">
        <v>261</v>
      </c>
      <c r="B373" s="94" t="s">
        <v>2237</v>
      </c>
      <c r="C373" s="105" t="s">
        <v>2238</v>
      </c>
      <c r="D373" s="13">
        <f t="shared" si="5"/>
        <v>1052016.06</v>
      </c>
      <c r="E373" s="13">
        <v>973688.51</v>
      </c>
      <c r="F373" s="13">
        <v>78327.550000000047</v>
      </c>
      <c r="G373" s="13">
        <v>54979.739999999991</v>
      </c>
      <c r="H373" s="106" t="s">
        <v>2816</v>
      </c>
      <c r="I373" s="106">
        <v>43831</v>
      </c>
      <c r="J373" s="106">
        <v>44350</v>
      </c>
      <c r="K373" s="106">
        <v>44561</v>
      </c>
      <c r="L373" s="106">
        <v>44383</v>
      </c>
      <c r="M373" s="106">
        <v>44835</v>
      </c>
      <c r="N373" s="106">
        <v>44950</v>
      </c>
      <c r="O373" s="106">
        <v>45657</v>
      </c>
      <c r="P373" s="106"/>
      <c r="Q373" s="106">
        <v>46022</v>
      </c>
    </row>
    <row r="374" spans="1:17" s="96" customFormat="1" ht="26" x14ac:dyDescent="0.35">
      <c r="A374" s="105" t="s">
        <v>2239</v>
      </c>
      <c r="B374" s="94" t="s">
        <v>2240</v>
      </c>
      <c r="C374" s="105" t="s">
        <v>2241</v>
      </c>
      <c r="D374" s="13">
        <f t="shared" si="5"/>
        <v>990153.98</v>
      </c>
      <c r="E374" s="13">
        <v>973933.57</v>
      </c>
      <c r="F374" s="13">
        <v>16220.410000000033</v>
      </c>
      <c r="G374" s="13">
        <v>40871.189999999944</v>
      </c>
      <c r="H374" s="106" t="s">
        <v>2817</v>
      </c>
      <c r="I374" s="106">
        <v>44500</v>
      </c>
      <c r="J374" s="106">
        <v>44135</v>
      </c>
      <c r="K374" s="106">
        <v>44926</v>
      </c>
      <c r="L374" s="106">
        <v>44872</v>
      </c>
      <c r="M374" s="106">
        <v>44652</v>
      </c>
      <c r="N374" s="106">
        <v>45064</v>
      </c>
      <c r="O374" s="106">
        <v>45657</v>
      </c>
      <c r="P374" s="106"/>
      <c r="Q374" s="106">
        <v>46022</v>
      </c>
    </row>
    <row r="375" spans="1:17" s="96" customFormat="1" ht="52" x14ac:dyDescent="0.35">
      <c r="A375" s="105" t="s">
        <v>2242</v>
      </c>
      <c r="B375" s="94" t="s">
        <v>2243</v>
      </c>
      <c r="C375" s="105" t="s">
        <v>2244</v>
      </c>
      <c r="D375" s="13">
        <f t="shared" si="5"/>
        <v>365000</v>
      </c>
      <c r="E375" s="13">
        <v>259769.74</v>
      </c>
      <c r="F375" s="13">
        <v>105230.26000000001</v>
      </c>
      <c r="G375" s="13">
        <v>12013.279999999999</v>
      </c>
      <c r="H375" s="106">
        <v>43977</v>
      </c>
      <c r="I375" s="106">
        <v>42135</v>
      </c>
      <c r="J375" s="106">
        <v>42153</v>
      </c>
      <c r="K375" s="106">
        <v>42135</v>
      </c>
      <c r="L375" s="106">
        <v>42159</v>
      </c>
      <c r="M375" s="106">
        <v>44690</v>
      </c>
      <c r="N375" s="106">
        <v>44755</v>
      </c>
      <c r="O375" s="106">
        <v>45657</v>
      </c>
      <c r="P375" s="106"/>
      <c r="Q375" s="106">
        <v>46022</v>
      </c>
    </row>
    <row r="376" spans="1:17" s="96" customFormat="1" ht="26" x14ac:dyDescent="0.35">
      <c r="A376" s="105" t="s">
        <v>378</v>
      </c>
      <c r="B376" s="94" t="s">
        <v>2245</v>
      </c>
      <c r="C376" s="105" t="s">
        <v>2246</v>
      </c>
      <c r="D376" s="13">
        <f t="shared" si="5"/>
        <v>500000</v>
      </c>
      <c r="E376" s="13">
        <v>448121.5</v>
      </c>
      <c r="F376" s="13">
        <v>51878.5</v>
      </c>
      <c r="G376" s="13">
        <v>89624.299999999988</v>
      </c>
      <c r="H376" s="106">
        <v>44141</v>
      </c>
      <c r="I376" s="106">
        <v>43991</v>
      </c>
      <c r="J376" s="106">
        <v>44009</v>
      </c>
      <c r="K376" s="106">
        <v>43991</v>
      </c>
      <c r="L376" s="106">
        <v>44015</v>
      </c>
      <c r="M376" s="106">
        <v>44443</v>
      </c>
      <c r="N376" s="106">
        <v>44508</v>
      </c>
      <c r="O376" s="106">
        <v>45716</v>
      </c>
      <c r="P376" s="106"/>
      <c r="Q376" s="106">
        <v>46067</v>
      </c>
    </row>
    <row r="377" spans="1:17" s="96" customFormat="1" ht="26" x14ac:dyDescent="0.35">
      <c r="A377" s="105" t="s">
        <v>2247</v>
      </c>
      <c r="B377" s="94" t="s">
        <v>2248</v>
      </c>
      <c r="C377" s="105" t="s">
        <v>2249</v>
      </c>
      <c r="D377" s="13">
        <f t="shared" si="5"/>
        <v>651534.97</v>
      </c>
      <c r="E377" s="13">
        <v>644460.78</v>
      </c>
      <c r="F377" s="13">
        <v>7074.1899999999441</v>
      </c>
      <c r="G377" s="13">
        <v>128184.74000000005</v>
      </c>
      <c r="H377" s="106">
        <v>43977</v>
      </c>
      <c r="I377" s="106">
        <v>44500</v>
      </c>
      <c r="J377" s="106">
        <v>44722</v>
      </c>
      <c r="K377" s="106">
        <v>44926</v>
      </c>
      <c r="L377" s="106">
        <v>44725</v>
      </c>
      <c r="M377" s="106">
        <v>44561</v>
      </c>
      <c r="N377" s="106">
        <v>45006</v>
      </c>
      <c r="O377" s="106">
        <v>45657</v>
      </c>
      <c r="P377" s="106"/>
      <c r="Q377" s="106">
        <v>46022</v>
      </c>
    </row>
    <row r="378" spans="1:17" s="96" customFormat="1" ht="26" x14ac:dyDescent="0.35">
      <c r="A378" s="105" t="s">
        <v>2250</v>
      </c>
      <c r="B378" s="94" t="s">
        <v>2251</v>
      </c>
      <c r="C378" s="105" t="s">
        <v>2252</v>
      </c>
      <c r="D378" s="13">
        <f t="shared" si="5"/>
        <v>742278.88</v>
      </c>
      <c r="E378" s="13">
        <v>548374.44999999995</v>
      </c>
      <c r="F378" s="13">
        <v>193904.43000000005</v>
      </c>
      <c r="G378" s="13">
        <v>41725.099999999977</v>
      </c>
      <c r="H378" s="106">
        <v>44308</v>
      </c>
      <c r="I378" s="106">
        <v>44044</v>
      </c>
      <c r="J378" s="106">
        <v>44196</v>
      </c>
      <c r="K378" s="106">
        <v>44044</v>
      </c>
      <c r="L378" s="106">
        <v>44223</v>
      </c>
      <c r="M378" s="106">
        <v>45042</v>
      </c>
      <c r="N378" s="106">
        <v>45042</v>
      </c>
      <c r="O378" s="106">
        <v>45657</v>
      </c>
      <c r="P378" s="106"/>
      <c r="Q378" s="106">
        <v>46022</v>
      </c>
    </row>
    <row r="379" spans="1:17" s="96" customFormat="1" ht="26" x14ac:dyDescent="0.35">
      <c r="A379" s="105" t="s">
        <v>2253</v>
      </c>
      <c r="B379" s="94" t="s">
        <v>2254</v>
      </c>
      <c r="C379" s="105" t="s">
        <v>2255</v>
      </c>
      <c r="D379" s="13">
        <f t="shared" si="5"/>
        <v>500000</v>
      </c>
      <c r="E379" s="13">
        <v>479670.08</v>
      </c>
      <c r="F379" s="13">
        <v>20329.919999999984</v>
      </c>
      <c r="G379" s="13">
        <v>21195.920000000042</v>
      </c>
      <c r="H379" s="106">
        <v>43963</v>
      </c>
      <c r="I379" s="106">
        <v>44251</v>
      </c>
      <c r="J379" s="106">
        <v>44251</v>
      </c>
      <c r="K379" s="106">
        <v>44467</v>
      </c>
      <c r="L379" s="106">
        <v>44467</v>
      </c>
      <c r="M379" s="106">
        <v>44754</v>
      </c>
      <c r="N379" s="106">
        <v>44754</v>
      </c>
      <c r="O379" s="106">
        <v>45657</v>
      </c>
      <c r="P379" s="106"/>
      <c r="Q379" s="106">
        <v>46022</v>
      </c>
    </row>
    <row r="380" spans="1:17" s="96" customFormat="1" ht="26" x14ac:dyDescent="0.35">
      <c r="A380" s="105" t="s">
        <v>2256</v>
      </c>
      <c r="B380" s="94" t="s">
        <v>2257</v>
      </c>
      <c r="C380" s="105" t="s">
        <v>2258</v>
      </c>
      <c r="D380" s="13">
        <f t="shared" si="5"/>
        <v>747800.38</v>
      </c>
      <c r="E380" s="13">
        <v>615319.38</v>
      </c>
      <c r="F380" s="13">
        <v>132481</v>
      </c>
      <c r="G380" s="13">
        <v>27567.4</v>
      </c>
      <c r="H380" s="106">
        <v>44256</v>
      </c>
      <c r="I380" s="106">
        <v>40631</v>
      </c>
      <c r="J380" s="106">
        <v>40649</v>
      </c>
      <c r="K380" s="106">
        <v>40631</v>
      </c>
      <c r="L380" s="106">
        <v>40655</v>
      </c>
      <c r="M380" s="106">
        <v>44054</v>
      </c>
      <c r="N380" s="106">
        <v>44119</v>
      </c>
      <c r="O380" s="106">
        <v>45657</v>
      </c>
      <c r="P380" s="106"/>
      <c r="Q380" s="106">
        <v>46022</v>
      </c>
    </row>
    <row r="381" spans="1:17" s="96" customFormat="1" ht="26" x14ac:dyDescent="0.35">
      <c r="A381" s="105" t="s">
        <v>2259</v>
      </c>
      <c r="B381" s="94" t="s">
        <v>2260</v>
      </c>
      <c r="C381" s="105" t="s">
        <v>2261</v>
      </c>
      <c r="D381" s="13">
        <f t="shared" si="5"/>
        <v>794103.27</v>
      </c>
      <c r="E381" s="13">
        <v>708023.82</v>
      </c>
      <c r="F381" s="13">
        <v>86079.45000000007</v>
      </c>
      <c r="G381" s="13">
        <v>32040.729999999865</v>
      </c>
      <c r="H381" s="106">
        <v>43977</v>
      </c>
      <c r="I381" s="106">
        <v>43102</v>
      </c>
      <c r="J381" s="106">
        <v>43102</v>
      </c>
      <c r="K381" s="106">
        <v>43159</v>
      </c>
      <c r="L381" s="106">
        <v>43159</v>
      </c>
      <c r="M381" s="106">
        <v>44434</v>
      </c>
      <c r="N381" s="106">
        <v>44434</v>
      </c>
      <c r="O381" s="106">
        <v>45657</v>
      </c>
      <c r="P381" s="106"/>
      <c r="Q381" s="106">
        <v>46022</v>
      </c>
    </row>
    <row r="382" spans="1:17" s="96" customFormat="1" ht="26" x14ac:dyDescent="0.35">
      <c r="A382" s="105" t="s">
        <v>2262</v>
      </c>
      <c r="B382" s="94" t="s">
        <v>2263</v>
      </c>
      <c r="C382" s="105" t="s">
        <v>2264</v>
      </c>
      <c r="D382" s="13">
        <f t="shared" si="5"/>
        <v>995724.21</v>
      </c>
      <c r="E382" s="13">
        <v>995724.21</v>
      </c>
      <c r="F382" s="13">
        <v>0</v>
      </c>
      <c r="G382" s="13">
        <v>99572.419999999925</v>
      </c>
      <c r="H382" s="106">
        <v>43389</v>
      </c>
      <c r="I382" s="106">
        <v>41826</v>
      </c>
      <c r="J382" s="106">
        <v>41826</v>
      </c>
      <c r="K382" s="106">
        <v>41918</v>
      </c>
      <c r="L382" s="106">
        <v>41918</v>
      </c>
      <c r="M382" s="106">
        <v>42231</v>
      </c>
      <c r="N382" s="106">
        <v>42231</v>
      </c>
      <c r="O382" s="106">
        <v>45657</v>
      </c>
      <c r="P382" s="106"/>
      <c r="Q382" s="106">
        <v>46022</v>
      </c>
    </row>
    <row r="383" spans="1:17" s="96" customFormat="1" ht="39" x14ac:dyDescent="0.35">
      <c r="A383" s="105" t="s">
        <v>2265</v>
      </c>
      <c r="B383" s="94" t="s">
        <v>2266</v>
      </c>
      <c r="C383" s="105" t="s">
        <v>2267</v>
      </c>
      <c r="D383" s="13">
        <f t="shared" si="5"/>
        <v>164137.31</v>
      </c>
      <c r="E383" s="13">
        <v>164137.31</v>
      </c>
      <c r="F383" s="13">
        <v>0</v>
      </c>
      <c r="G383" s="13">
        <v>12551.950000000012</v>
      </c>
      <c r="H383" s="106">
        <v>45154</v>
      </c>
      <c r="I383" s="106">
        <v>45152</v>
      </c>
      <c r="J383" s="106">
        <v>45152</v>
      </c>
      <c r="K383" s="106">
        <v>45192</v>
      </c>
      <c r="L383" s="106">
        <v>45192</v>
      </c>
      <c r="M383" s="106">
        <v>45207</v>
      </c>
      <c r="N383" s="106">
        <v>45207</v>
      </c>
      <c r="O383" s="106">
        <v>45657</v>
      </c>
      <c r="P383" s="106"/>
      <c r="Q383" s="106">
        <v>46022</v>
      </c>
    </row>
    <row r="384" spans="1:17" s="96" customFormat="1" ht="26" x14ac:dyDescent="0.35">
      <c r="A384" s="105" t="s">
        <v>2268</v>
      </c>
      <c r="B384" s="94" t="s">
        <v>2269</v>
      </c>
      <c r="C384" s="105" t="s">
        <v>2270</v>
      </c>
      <c r="D384" s="13">
        <f t="shared" si="5"/>
        <v>179520</v>
      </c>
      <c r="E384" s="13">
        <v>179520</v>
      </c>
      <c r="F384" s="13">
        <v>0</v>
      </c>
      <c r="G384" s="13">
        <v>29429</v>
      </c>
      <c r="H384" s="106">
        <v>45145</v>
      </c>
      <c r="I384" s="106">
        <v>45108</v>
      </c>
      <c r="J384" s="106">
        <v>45108</v>
      </c>
      <c r="K384" s="106">
        <v>45148</v>
      </c>
      <c r="L384" s="106">
        <v>45148</v>
      </c>
      <c r="M384" s="106">
        <v>45163</v>
      </c>
      <c r="N384" s="106">
        <v>45163</v>
      </c>
      <c r="O384" s="106">
        <v>45657</v>
      </c>
      <c r="P384" s="106"/>
      <c r="Q384" s="106">
        <v>46022</v>
      </c>
    </row>
    <row r="385" spans="1:17" s="96" customFormat="1" ht="26" x14ac:dyDescent="0.35">
      <c r="A385" s="105" t="s">
        <v>492</v>
      </c>
      <c r="B385" s="94" t="s">
        <v>2271</v>
      </c>
      <c r="C385" s="105" t="s">
        <v>2272</v>
      </c>
      <c r="D385" s="13">
        <f t="shared" si="5"/>
        <v>757176.86</v>
      </c>
      <c r="E385" s="13">
        <v>639178.36</v>
      </c>
      <c r="F385" s="13">
        <v>117998.5</v>
      </c>
      <c r="G385" s="13">
        <v>10012.01</v>
      </c>
      <c r="H385" s="106" t="s">
        <v>2818</v>
      </c>
      <c r="I385" s="106">
        <v>43245</v>
      </c>
      <c r="J385" s="106">
        <v>43365</v>
      </c>
      <c r="K385" s="106">
        <v>43425</v>
      </c>
      <c r="L385" s="106">
        <v>43575</v>
      </c>
      <c r="M385" s="106">
        <v>43575</v>
      </c>
      <c r="N385" s="106">
        <v>43695</v>
      </c>
      <c r="O385" s="106">
        <v>45657</v>
      </c>
      <c r="P385" s="106"/>
      <c r="Q385" s="106">
        <v>46022</v>
      </c>
    </row>
    <row r="386" spans="1:17" s="96" customFormat="1" ht="14.5" x14ac:dyDescent="0.35">
      <c r="A386" s="105" t="s">
        <v>2273</v>
      </c>
      <c r="B386" s="94" t="s">
        <v>2274</v>
      </c>
      <c r="C386" s="105" t="s">
        <v>2275</v>
      </c>
      <c r="D386" s="13">
        <f t="shared" si="5"/>
        <v>97277.759999999995</v>
      </c>
      <c r="E386" s="13">
        <v>95595.33</v>
      </c>
      <c r="F386" s="13">
        <v>1682.429999999993</v>
      </c>
      <c r="G386" s="13">
        <v>86035.797000000006</v>
      </c>
      <c r="H386" s="106" t="s">
        <v>2819</v>
      </c>
      <c r="I386" s="106">
        <v>41450</v>
      </c>
      <c r="J386" s="106">
        <v>41660</v>
      </c>
      <c r="K386" s="106">
        <v>41630</v>
      </c>
      <c r="L386" s="106">
        <v>41910</v>
      </c>
      <c r="M386" s="106">
        <v>41750</v>
      </c>
      <c r="N386" s="106">
        <v>42055</v>
      </c>
      <c r="O386" s="106">
        <v>46022</v>
      </c>
      <c r="P386" s="106"/>
      <c r="Q386" s="106">
        <v>46067</v>
      </c>
    </row>
    <row r="387" spans="1:17" s="96" customFormat="1" ht="14.5" x14ac:dyDescent="0.35">
      <c r="A387" s="105" t="s">
        <v>2276</v>
      </c>
      <c r="B387" s="94" t="s">
        <v>2277</v>
      </c>
      <c r="C387" s="105" t="s">
        <v>2278</v>
      </c>
      <c r="D387" s="13">
        <f t="shared" si="5"/>
        <v>98166.59</v>
      </c>
      <c r="E387" s="13">
        <v>92934.31</v>
      </c>
      <c r="F387" s="13">
        <v>5232.2799999999988</v>
      </c>
      <c r="G387" s="13">
        <v>83640.879000000001</v>
      </c>
      <c r="H387" s="106" t="s">
        <v>2820</v>
      </c>
      <c r="I387" s="106">
        <v>41584</v>
      </c>
      <c r="J387" s="106">
        <v>41794</v>
      </c>
      <c r="K387" s="106">
        <v>41764</v>
      </c>
      <c r="L387" s="106">
        <v>42044</v>
      </c>
      <c r="M387" s="106">
        <v>41884</v>
      </c>
      <c r="N387" s="106">
        <v>42189</v>
      </c>
      <c r="O387" s="106">
        <v>46022</v>
      </c>
      <c r="P387" s="106"/>
      <c r="Q387" s="106">
        <v>46067</v>
      </c>
    </row>
    <row r="388" spans="1:17" s="96" customFormat="1" ht="14.5" x14ac:dyDescent="0.35">
      <c r="A388" s="105" t="s">
        <v>2222</v>
      </c>
      <c r="B388" s="94" t="s">
        <v>2279</v>
      </c>
      <c r="C388" s="105" t="s">
        <v>2280</v>
      </c>
      <c r="D388" s="13">
        <f t="shared" si="5"/>
        <v>47105.56</v>
      </c>
      <c r="E388" s="13">
        <v>44594.83</v>
      </c>
      <c r="F388" s="13">
        <v>2510.7299999999959</v>
      </c>
      <c r="G388" s="13">
        <v>40135.347000000002</v>
      </c>
      <c r="H388" s="106" t="s">
        <v>2820</v>
      </c>
      <c r="I388" s="106">
        <v>41553</v>
      </c>
      <c r="J388" s="106">
        <v>41763</v>
      </c>
      <c r="K388" s="106">
        <v>41733</v>
      </c>
      <c r="L388" s="106">
        <v>42013</v>
      </c>
      <c r="M388" s="106">
        <v>41853</v>
      </c>
      <c r="N388" s="106">
        <v>42158</v>
      </c>
      <c r="O388" s="106">
        <v>46022</v>
      </c>
      <c r="P388" s="106"/>
      <c r="Q388" s="106">
        <v>46067</v>
      </c>
    </row>
    <row r="389" spans="1:17" s="96" customFormat="1" ht="26" x14ac:dyDescent="0.35">
      <c r="A389" s="105" t="s">
        <v>2281</v>
      </c>
      <c r="B389" s="94" t="s">
        <v>2282</v>
      </c>
      <c r="C389" s="105" t="s">
        <v>2272</v>
      </c>
      <c r="D389" s="13">
        <f t="shared" si="5"/>
        <v>38015.199999999997</v>
      </c>
      <c r="E389" s="13">
        <v>38015.199999999997</v>
      </c>
      <c r="F389" s="13">
        <v>0</v>
      </c>
      <c r="G389" s="13">
        <v>34213.68</v>
      </c>
      <c r="H389" s="106" t="s">
        <v>2776</v>
      </c>
      <c r="I389" s="106">
        <v>43356</v>
      </c>
      <c r="J389" s="106">
        <v>43438</v>
      </c>
      <c r="K389" s="106">
        <v>43548</v>
      </c>
      <c r="L389" s="106">
        <v>43643</v>
      </c>
      <c r="M389" s="106">
        <v>43675</v>
      </c>
      <c r="N389" s="106">
        <v>43971</v>
      </c>
      <c r="O389" s="106">
        <v>46022</v>
      </c>
      <c r="P389" s="106"/>
      <c r="Q389" s="106">
        <v>46067</v>
      </c>
    </row>
    <row r="390" spans="1:17" s="96" customFormat="1" ht="52" x14ac:dyDescent="0.35">
      <c r="A390" s="105" t="s">
        <v>864</v>
      </c>
      <c r="B390" s="94" t="s">
        <v>2283</v>
      </c>
      <c r="C390" s="105" t="s">
        <v>2284</v>
      </c>
      <c r="D390" s="13">
        <f t="shared" ref="D390:D453" si="6">E390+F390</f>
        <v>8033104.1799999997</v>
      </c>
      <c r="E390" s="13">
        <v>8005064.0099999998</v>
      </c>
      <c r="F390" s="13">
        <v>28040.169999999925</v>
      </c>
      <c r="G390" s="13">
        <v>323007.34000000003</v>
      </c>
      <c r="H390" s="106" t="s">
        <v>2711</v>
      </c>
      <c r="I390" s="106">
        <v>43700</v>
      </c>
      <c r="J390" s="106">
        <v>43820</v>
      </c>
      <c r="K390" s="106">
        <v>43880</v>
      </c>
      <c r="L390" s="106">
        <v>44030</v>
      </c>
      <c r="M390" s="106">
        <v>44030</v>
      </c>
      <c r="N390" s="106">
        <v>44150</v>
      </c>
      <c r="O390" s="106">
        <v>45657</v>
      </c>
      <c r="P390" s="106"/>
      <c r="Q390" s="106">
        <v>46022</v>
      </c>
    </row>
    <row r="391" spans="1:17" s="96" customFormat="1" ht="26" x14ac:dyDescent="0.35">
      <c r="A391" s="105" t="s">
        <v>867</v>
      </c>
      <c r="B391" s="94" t="s">
        <v>2285</v>
      </c>
      <c r="C391" s="105" t="s">
        <v>2286</v>
      </c>
      <c r="D391" s="13">
        <f t="shared" si="6"/>
        <v>9843639.8000000007</v>
      </c>
      <c r="E391" s="13">
        <v>3772312.1</v>
      </c>
      <c r="F391" s="13">
        <v>6071327.7000000011</v>
      </c>
      <c r="G391" s="13">
        <v>1726293.62</v>
      </c>
      <c r="H391" s="106" t="s">
        <v>2821</v>
      </c>
      <c r="I391" s="106">
        <v>44705</v>
      </c>
      <c r="J391" s="106">
        <v>44750</v>
      </c>
      <c r="K391" s="106">
        <v>44885</v>
      </c>
      <c r="L391" s="106">
        <v>45150</v>
      </c>
      <c r="M391" s="106">
        <v>45005</v>
      </c>
      <c r="N391" s="106">
        <v>45105</v>
      </c>
      <c r="O391" s="106">
        <v>45716</v>
      </c>
      <c r="P391" s="106"/>
      <c r="Q391" s="106">
        <v>46067</v>
      </c>
    </row>
    <row r="392" spans="1:17" s="96" customFormat="1" ht="26" x14ac:dyDescent="0.35">
      <c r="A392" s="105" t="s">
        <v>2287</v>
      </c>
      <c r="B392" s="94" t="s">
        <v>2288</v>
      </c>
      <c r="C392" s="105" t="s">
        <v>2289</v>
      </c>
      <c r="D392" s="13">
        <f t="shared" si="6"/>
        <v>66172.259999999995</v>
      </c>
      <c r="E392" s="13">
        <v>59328.05</v>
      </c>
      <c r="F392" s="13">
        <v>6844.2099999999919</v>
      </c>
      <c r="G392" s="13">
        <v>29106.95</v>
      </c>
      <c r="H392" s="106" t="s">
        <v>2822</v>
      </c>
      <c r="I392" s="106">
        <v>44377</v>
      </c>
      <c r="J392" s="106">
        <v>44422</v>
      </c>
      <c r="K392" s="106">
        <v>44557</v>
      </c>
      <c r="L392" s="106">
        <v>44822</v>
      </c>
      <c r="M392" s="106">
        <v>44677</v>
      </c>
      <c r="N392" s="106">
        <v>44777</v>
      </c>
      <c r="O392" s="106">
        <v>45716</v>
      </c>
      <c r="P392" s="106"/>
      <c r="Q392" s="106">
        <v>46067</v>
      </c>
    </row>
    <row r="393" spans="1:17" s="96" customFormat="1" ht="14.5" x14ac:dyDescent="0.35">
      <c r="A393" s="105" t="s">
        <v>2290</v>
      </c>
      <c r="B393" s="94" t="s">
        <v>2291</v>
      </c>
      <c r="C393" s="105" t="s">
        <v>2292</v>
      </c>
      <c r="D393" s="13">
        <f t="shared" si="6"/>
        <v>2519731.1100000003</v>
      </c>
      <c r="E393" s="13">
        <v>2519731.1100000003</v>
      </c>
      <c r="F393" s="13">
        <v>0</v>
      </c>
      <c r="G393" s="13">
        <v>1093039.6400000004</v>
      </c>
      <c r="H393" s="106" t="s">
        <v>2823</v>
      </c>
      <c r="I393" s="106">
        <v>42276</v>
      </c>
      <c r="J393" s="106">
        <v>42399</v>
      </c>
      <c r="K393" s="106">
        <v>42398</v>
      </c>
      <c r="L393" s="106">
        <v>42423</v>
      </c>
      <c r="M393" s="106">
        <v>43584</v>
      </c>
      <c r="N393" s="106">
        <v>43620</v>
      </c>
      <c r="O393" s="106">
        <v>45716</v>
      </c>
      <c r="P393" s="106"/>
      <c r="Q393" s="106">
        <v>46067</v>
      </c>
    </row>
    <row r="394" spans="1:17" s="96" customFormat="1" ht="14.5" x14ac:dyDescent="0.35">
      <c r="A394" s="105" t="s">
        <v>2293</v>
      </c>
      <c r="B394" s="94" t="s">
        <v>2294</v>
      </c>
      <c r="C394" s="105" t="s">
        <v>2295</v>
      </c>
      <c r="D394" s="13">
        <f t="shared" si="6"/>
        <v>50000</v>
      </c>
      <c r="E394" s="13">
        <v>50000</v>
      </c>
      <c r="F394" s="13">
        <v>0</v>
      </c>
      <c r="G394" s="13">
        <v>45000</v>
      </c>
      <c r="H394" s="106">
        <v>44784</v>
      </c>
      <c r="I394" s="106">
        <v>44839</v>
      </c>
      <c r="J394" s="106">
        <v>44921</v>
      </c>
      <c r="K394" s="106">
        <v>45031</v>
      </c>
      <c r="L394" s="106">
        <v>45126</v>
      </c>
      <c r="M394" s="106">
        <v>45158</v>
      </c>
      <c r="N394" s="106">
        <v>45158</v>
      </c>
      <c r="O394" s="106">
        <v>46022</v>
      </c>
      <c r="P394" s="106"/>
      <c r="Q394" s="106">
        <v>46067</v>
      </c>
    </row>
    <row r="395" spans="1:17" s="96" customFormat="1" ht="26" x14ac:dyDescent="0.35">
      <c r="A395" s="105" t="s">
        <v>2296</v>
      </c>
      <c r="B395" s="94" t="s">
        <v>2297</v>
      </c>
      <c r="C395" s="105" t="s">
        <v>2298</v>
      </c>
      <c r="D395" s="13">
        <f t="shared" si="6"/>
        <v>1354519.23</v>
      </c>
      <c r="E395" s="13">
        <v>1354519.23</v>
      </c>
      <c r="F395" s="13">
        <v>0</v>
      </c>
      <c r="G395" s="13">
        <v>1219067.307</v>
      </c>
      <c r="H395" s="106" t="s">
        <v>2775</v>
      </c>
      <c r="I395" s="106">
        <v>42321</v>
      </c>
      <c r="J395" s="106">
        <v>42346</v>
      </c>
      <c r="K395" s="106">
        <v>42411</v>
      </c>
      <c r="L395" s="106">
        <v>42451</v>
      </c>
      <c r="M395" s="106">
        <v>42471</v>
      </c>
      <c r="N395" s="106">
        <v>42499</v>
      </c>
      <c r="O395" s="106">
        <v>46022</v>
      </c>
      <c r="P395" s="106"/>
      <c r="Q395" s="106">
        <v>46067</v>
      </c>
    </row>
    <row r="396" spans="1:17" s="96" customFormat="1" ht="39" x14ac:dyDescent="0.35">
      <c r="A396" s="105" t="s">
        <v>2299</v>
      </c>
      <c r="B396" s="94" t="s">
        <v>2300</v>
      </c>
      <c r="C396" s="105" t="s">
        <v>2301</v>
      </c>
      <c r="D396" s="13">
        <f t="shared" si="6"/>
        <v>2292267.4</v>
      </c>
      <c r="E396" s="13">
        <v>2034771.04</v>
      </c>
      <c r="F396" s="13">
        <v>257496.35999999987</v>
      </c>
      <c r="G396" s="13">
        <v>1044551.7000000001</v>
      </c>
      <c r="H396" s="106" t="s">
        <v>2824</v>
      </c>
      <c r="I396" s="106">
        <v>41821</v>
      </c>
      <c r="J396" s="106">
        <v>42031</v>
      </c>
      <c r="K396" s="106">
        <v>42001</v>
      </c>
      <c r="L396" s="106">
        <v>42281</v>
      </c>
      <c r="M396" s="106">
        <v>42121</v>
      </c>
      <c r="N396" s="106">
        <v>42426</v>
      </c>
      <c r="O396" s="106">
        <v>46022</v>
      </c>
      <c r="P396" s="106"/>
      <c r="Q396" s="106">
        <v>46067</v>
      </c>
    </row>
    <row r="397" spans="1:17" s="96" customFormat="1" ht="14.5" x14ac:dyDescent="0.35">
      <c r="A397" s="105" t="s">
        <v>2302</v>
      </c>
      <c r="B397" s="94" t="s">
        <v>2303</v>
      </c>
      <c r="C397" s="105" t="s">
        <v>2304</v>
      </c>
      <c r="D397" s="13">
        <f t="shared" si="6"/>
        <v>5752673.0499999998</v>
      </c>
      <c r="E397" s="13">
        <v>4461307.5</v>
      </c>
      <c r="F397" s="13">
        <v>1291365.5499999998</v>
      </c>
      <c r="G397" s="13">
        <v>2989251.24</v>
      </c>
      <c r="H397" s="106" t="s">
        <v>2825</v>
      </c>
      <c r="I397" s="106">
        <v>42305</v>
      </c>
      <c r="J397" s="106">
        <v>42330</v>
      </c>
      <c r="K397" s="106">
        <v>42395</v>
      </c>
      <c r="L397" s="106">
        <v>42435</v>
      </c>
      <c r="M397" s="106">
        <v>42455</v>
      </c>
      <c r="N397" s="106">
        <v>42483</v>
      </c>
      <c r="O397" s="106">
        <v>46022</v>
      </c>
      <c r="P397" s="106"/>
      <c r="Q397" s="106">
        <v>46067</v>
      </c>
    </row>
    <row r="398" spans="1:17" s="96" customFormat="1" ht="14.5" x14ac:dyDescent="0.35">
      <c r="A398" s="105" t="s">
        <v>2305</v>
      </c>
      <c r="B398" s="94" t="s">
        <v>2306</v>
      </c>
      <c r="C398" s="105" t="s">
        <v>2307</v>
      </c>
      <c r="D398" s="13">
        <f t="shared" si="6"/>
        <v>50000</v>
      </c>
      <c r="E398" s="13">
        <v>49657.120000000003</v>
      </c>
      <c r="F398" s="13">
        <v>342.87999999999738</v>
      </c>
      <c r="G398" s="13">
        <v>14264.620000000003</v>
      </c>
      <c r="H398" s="106" t="s">
        <v>2826</v>
      </c>
      <c r="I398" s="106">
        <v>44354</v>
      </c>
      <c r="J398" s="106">
        <v>44399</v>
      </c>
      <c r="K398" s="106">
        <v>44534</v>
      </c>
      <c r="L398" s="106">
        <v>44799</v>
      </c>
      <c r="M398" s="106">
        <v>44654</v>
      </c>
      <c r="N398" s="106">
        <v>44754</v>
      </c>
      <c r="O398" s="106">
        <v>45716</v>
      </c>
      <c r="P398" s="106"/>
      <c r="Q398" s="106">
        <v>46067</v>
      </c>
    </row>
    <row r="399" spans="1:17" s="96" customFormat="1" ht="26" x14ac:dyDescent="0.35">
      <c r="A399" s="105" t="s">
        <v>2308</v>
      </c>
      <c r="B399" s="94" t="s">
        <v>2309</v>
      </c>
      <c r="C399" s="105" t="s">
        <v>2310</v>
      </c>
      <c r="D399" s="13">
        <f t="shared" si="6"/>
        <v>50000</v>
      </c>
      <c r="E399" s="13">
        <v>50000</v>
      </c>
      <c r="F399" s="13">
        <v>0</v>
      </c>
      <c r="G399" s="13">
        <v>45000</v>
      </c>
      <c r="H399" s="106">
        <v>43116</v>
      </c>
      <c r="I399" s="106">
        <v>43171</v>
      </c>
      <c r="J399" s="106">
        <v>43253</v>
      </c>
      <c r="K399" s="106">
        <v>43363</v>
      </c>
      <c r="L399" s="106">
        <v>43458</v>
      </c>
      <c r="M399" s="106">
        <v>43490</v>
      </c>
      <c r="N399" s="106">
        <v>43786</v>
      </c>
      <c r="O399" s="106">
        <v>46022</v>
      </c>
      <c r="P399" s="106"/>
      <c r="Q399" s="106">
        <v>46067</v>
      </c>
    </row>
    <row r="400" spans="1:17" s="96" customFormat="1" ht="26" x14ac:dyDescent="0.35">
      <c r="A400" s="105" t="s">
        <v>2311</v>
      </c>
      <c r="B400" s="94" t="s">
        <v>2312</v>
      </c>
      <c r="C400" s="105" t="s">
        <v>2313</v>
      </c>
      <c r="D400" s="13">
        <f t="shared" si="6"/>
        <v>50000</v>
      </c>
      <c r="E400" s="13">
        <v>45576.03</v>
      </c>
      <c r="F400" s="13">
        <v>4423.9700000000012</v>
      </c>
      <c r="G400" s="13">
        <v>28388.18</v>
      </c>
      <c r="H400" s="106" t="s">
        <v>2827</v>
      </c>
      <c r="I400" s="106">
        <v>43171</v>
      </c>
      <c r="J400" s="106">
        <v>43253</v>
      </c>
      <c r="K400" s="106">
        <v>43363</v>
      </c>
      <c r="L400" s="106">
        <v>43458</v>
      </c>
      <c r="M400" s="106">
        <v>43490</v>
      </c>
      <c r="N400" s="106">
        <v>43786</v>
      </c>
      <c r="O400" s="106">
        <v>46022</v>
      </c>
      <c r="P400" s="106"/>
      <c r="Q400" s="106">
        <v>46067</v>
      </c>
    </row>
    <row r="401" spans="1:17" s="96" customFormat="1" ht="14.5" x14ac:dyDescent="0.35">
      <c r="A401" s="105" t="s">
        <v>2314</v>
      </c>
      <c r="B401" s="94" t="s">
        <v>2315</v>
      </c>
      <c r="C401" s="105" t="s">
        <v>2316</v>
      </c>
      <c r="D401" s="13">
        <f t="shared" si="6"/>
        <v>3046191.96</v>
      </c>
      <c r="E401" s="13">
        <v>2722307.89</v>
      </c>
      <c r="F401" s="13">
        <v>323884.06999999983</v>
      </c>
      <c r="G401" s="13">
        <v>519541.53</v>
      </c>
      <c r="H401" s="106" t="s">
        <v>2774</v>
      </c>
      <c r="I401" s="106">
        <v>44864</v>
      </c>
      <c r="J401" s="106">
        <v>45120</v>
      </c>
      <c r="K401" s="106">
        <v>44895</v>
      </c>
      <c r="L401" s="106">
        <v>45190</v>
      </c>
      <c r="M401" s="106">
        <v>44898</v>
      </c>
      <c r="N401" s="106">
        <v>45202</v>
      </c>
      <c r="O401" s="106">
        <v>45657</v>
      </c>
      <c r="P401" s="106"/>
      <c r="Q401" s="106">
        <v>46022</v>
      </c>
    </row>
    <row r="402" spans="1:17" s="96" customFormat="1" ht="14.5" x14ac:dyDescent="0.35">
      <c r="A402" s="105" t="s">
        <v>2317</v>
      </c>
      <c r="B402" s="94" t="s">
        <v>2318</v>
      </c>
      <c r="C402" s="105" t="s">
        <v>2319</v>
      </c>
      <c r="D402" s="13">
        <f t="shared" si="6"/>
        <v>50000</v>
      </c>
      <c r="E402" s="13">
        <v>44544.49</v>
      </c>
      <c r="F402" s="13">
        <v>5455.510000000002</v>
      </c>
      <c r="G402" s="13">
        <v>40090.040999999997</v>
      </c>
      <c r="H402" s="106" t="s">
        <v>2810</v>
      </c>
      <c r="I402" s="106">
        <v>44465</v>
      </c>
      <c r="J402" s="106">
        <v>44547</v>
      </c>
      <c r="K402" s="106">
        <v>44657</v>
      </c>
      <c r="L402" s="106">
        <v>44752</v>
      </c>
      <c r="M402" s="106">
        <v>44784</v>
      </c>
      <c r="N402" s="106">
        <v>45080</v>
      </c>
      <c r="O402" s="106">
        <v>46022</v>
      </c>
      <c r="P402" s="106"/>
      <c r="Q402" s="106">
        <v>46067</v>
      </c>
    </row>
    <row r="403" spans="1:17" s="96" customFormat="1" ht="26" x14ac:dyDescent="0.35">
      <c r="A403" s="105" t="s">
        <v>864</v>
      </c>
      <c r="B403" s="94" t="s">
        <v>649</v>
      </c>
      <c r="C403" s="105" t="s">
        <v>2320</v>
      </c>
      <c r="D403" s="13">
        <f t="shared" si="6"/>
        <v>30217789.25</v>
      </c>
      <c r="E403" s="13">
        <v>22782092.350000001</v>
      </c>
      <c r="F403" s="13">
        <v>7435696.8999999985</v>
      </c>
      <c r="G403" s="13">
        <v>6912184.5</v>
      </c>
      <c r="H403" s="106" t="s">
        <v>2828</v>
      </c>
      <c r="I403" s="106">
        <v>43642</v>
      </c>
      <c r="J403" s="106">
        <v>43642</v>
      </c>
      <c r="K403" s="106">
        <v>43642</v>
      </c>
      <c r="L403" s="106">
        <v>43642</v>
      </c>
      <c r="M403" s="106">
        <v>45261</v>
      </c>
      <c r="N403" s="106">
        <v>45261</v>
      </c>
      <c r="O403" s="106">
        <v>45716</v>
      </c>
      <c r="P403" s="106"/>
      <c r="Q403" s="106">
        <v>46067</v>
      </c>
    </row>
    <row r="404" spans="1:17" s="96" customFormat="1" ht="26" x14ac:dyDescent="0.35">
      <c r="A404" s="105" t="s">
        <v>2321</v>
      </c>
      <c r="B404" s="94" t="s">
        <v>2322</v>
      </c>
      <c r="C404" s="105" t="s">
        <v>2323</v>
      </c>
      <c r="D404" s="13">
        <f t="shared" si="6"/>
        <v>9908394.1099999994</v>
      </c>
      <c r="E404" s="13">
        <v>9908394.1099999994</v>
      </c>
      <c r="F404" s="13">
        <v>0</v>
      </c>
      <c r="G404" s="13">
        <v>2241476.9099999992</v>
      </c>
      <c r="H404" s="106" t="s">
        <v>2829</v>
      </c>
      <c r="I404" s="106">
        <v>42114</v>
      </c>
      <c r="J404" s="106">
        <v>42062</v>
      </c>
      <c r="K404" s="106">
        <v>42185</v>
      </c>
      <c r="L404" s="106">
        <v>42151</v>
      </c>
      <c r="M404" s="106">
        <v>42203</v>
      </c>
      <c r="N404" s="106">
        <v>42173</v>
      </c>
      <c r="O404" s="106">
        <v>45716</v>
      </c>
      <c r="P404" s="106"/>
      <c r="Q404" s="106">
        <v>46067</v>
      </c>
    </row>
    <row r="405" spans="1:17" s="96" customFormat="1" ht="26" x14ac:dyDescent="0.35">
      <c r="A405" s="105" t="s">
        <v>2324</v>
      </c>
      <c r="B405" s="94" t="s">
        <v>2325</v>
      </c>
      <c r="C405" s="105" t="s">
        <v>2326</v>
      </c>
      <c r="D405" s="13">
        <f t="shared" si="6"/>
        <v>5721510.29</v>
      </c>
      <c r="E405" s="13">
        <v>4835180.18</v>
      </c>
      <c r="F405" s="13">
        <v>886330.11000000034</v>
      </c>
      <c r="G405" s="13">
        <v>2003111.4499999997</v>
      </c>
      <c r="H405" s="106" t="s">
        <v>2830</v>
      </c>
      <c r="I405" s="106">
        <v>42586</v>
      </c>
      <c r="J405" s="106">
        <v>42631</v>
      </c>
      <c r="K405" s="106">
        <v>42766</v>
      </c>
      <c r="L405" s="106">
        <v>43031</v>
      </c>
      <c r="M405" s="106">
        <v>45230</v>
      </c>
      <c r="N405" s="106">
        <v>45230</v>
      </c>
      <c r="O405" s="106">
        <v>45716</v>
      </c>
      <c r="P405" s="106"/>
      <c r="Q405" s="106">
        <v>46067</v>
      </c>
    </row>
    <row r="406" spans="1:17" s="96" customFormat="1" ht="26" x14ac:dyDescent="0.35">
      <c r="A406" s="105" t="s">
        <v>1783</v>
      </c>
      <c r="B406" s="94" t="s">
        <v>2327</v>
      </c>
      <c r="C406" s="105" t="s">
        <v>2328</v>
      </c>
      <c r="D406" s="13">
        <f t="shared" si="6"/>
        <v>599675.69999999995</v>
      </c>
      <c r="E406" s="13">
        <v>588014.06999999995</v>
      </c>
      <c r="F406" s="13">
        <v>11661.630000000005</v>
      </c>
      <c r="G406" s="13">
        <v>29400.7</v>
      </c>
      <c r="H406" s="106" t="s">
        <v>2831</v>
      </c>
      <c r="I406" s="106">
        <v>41654</v>
      </c>
      <c r="J406" s="106">
        <v>42311</v>
      </c>
      <c r="K406" s="106">
        <v>41654</v>
      </c>
      <c r="L406" s="106">
        <v>42311</v>
      </c>
      <c r="M406" s="106">
        <v>42268</v>
      </c>
      <c r="N406" s="106">
        <v>42268</v>
      </c>
      <c r="O406" s="106">
        <v>45657</v>
      </c>
      <c r="P406" s="106"/>
      <c r="Q406" s="106">
        <v>46022</v>
      </c>
    </row>
    <row r="407" spans="1:17" s="96" customFormat="1" ht="26" x14ac:dyDescent="0.35">
      <c r="A407" s="105" t="s">
        <v>2329</v>
      </c>
      <c r="B407" s="94" t="s">
        <v>2330</v>
      </c>
      <c r="C407" s="105" t="s">
        <v>2331</v>
      </c>
      <c r="D407" s="13">
        <f t="shared" si="6"/>
        <v>2190000</v>
      </c>
      <c r="E407" s="13">
        <v>1632531.65</v>
      </c>
      <c r="F407" s="13">
        <v>557468.35000000009</v>
      </c>
      <c r="G407" s="13">
        <v>54174.080000000002</v>
      </c>
      <c r="H407" s="106" t="s">
        <v>2832</v>
      </c>
      <c r="I407" s="106">
        <v>43344</v>
      </c>
      <c r="J407" s="106">
        <v>43523</v>
      </c>
      <c r="K407" s="106">
        <v>43374</v>
      </c>
      <c r="L407" s="106">
        <v>43663</v>
      </c>
      <c r="M407" s="106">
        <v>43497</v>
      </c>
      <c r="N407" s="106">
        <v>44264</v>
      </c>
      <c r="O407" s="106">
        <v>45657</v>
      </c>
      <c r="P407" s="106"/>
      <c r="Q407" s="106">
        <v>46022</v>
      </c>
    </row>
    <row r="408" spans="1:17" s="96" customFormat="1" ht="26" x14ac:dyDescent="0.35">
      <c r="A408" s="105" t="s">
        <v>2332</v>
      </c>
      <c r="B408" s="94" t="s">
        <v>2333</v>
      </c>
      <c r="C408" s="105" t="s">
        <v>2334</v>
      </c>
      <c r="D408" s="13">
        <f t="shared" si="6"/>
        <v>2291584.6</v>
      </c>
      <c r="E408" s="13">
        <v>2245804.5299999998</v>
      </c>
      <c r="F408" s="13">
        <v>45780.070000000298</v>
      </c>
      <c r="G408" s="13">
        <v>111768.8</v>
      </c>
      <c r="H408" s="106" t="s">
        <v>2829</v>
      </c>
      <c r="I408" s="106">
        <v>41649</v>
      </c>
      <c r="J408" s="106">
        <v>41649</v>
      </c>
      <c r="K408" s="106">
        <v>41649</v>
      </c>
      <c r="L408" s="106">
        <v>41649</v>
      </c>
      <c r="M408" s="106">
        <v>42205</v>
      </c>
      <c r="N408" s="106">
        <v>42205</v>
      </c>
      <c r="O408" s="106">
        <v>45657</v>
      </c>
      <c r="P408" s="106"/>
      <c r="Q408" s="106">
        <v>46022</v>
      </c>
    </row>
    <row r="409" spans="1:17" s="96" customFormat="1" ht="26" x14ac:dyDescent="0.35">
      <c r="A409" s="105" t="s">
        <v>2335</v>
      </c>
      <c r="B409" s="94" t="s">
        <v>2336</v>
      </c>
      <c r="C409" s="105" t="s">
        <v>2337</v>
      </c>
      <c r="D409" s="13">
        <f t="shared" si="6"/>
        <v>1211912.42</v>
      </c>
      <c r="E409" s="13">
        <v>1122292.19</v>
      </c>
      <c r="F409" s="13">
        <v>89620.229999999981</v>
      </c>
      <c r="G409" s="13">
        <v>706653.34</v>
      </c>
      <c r="H409" s="106" t="s">
        <v>2833</v>
      </c>
      <c r="I409" s="106">
        <v>43452</v>
      </c>
      <c r="J409" s="106">
        <v>43477</v>
      </c>
      <c r="K409" s="106">
        <v>43542</v>
      </c>
      <c r="L409" s="106">
        <v>43582</v>
      </c>
      <c r="M409" s="106">
        <v>43602</v>
      </c>
      <c r="N409" s="106">
        <v>43630</v>
      </c>
      <c r="O409" s="106">
        <v>46022</v>
      </c>
      <c r="P409" s="106"/>
      <c r="Q409" s="106">
        <v>46067</v>
      </c>
    </row>
    <row r="410" spans="1:17" s="96" customFormat="1" ht="39" x14ac:dyDescent="0.35">
      <c r="A410" s="105" t="s">
        <v>2179</v>
      </c>
      <c r="B410" s="94" t="s">
        <v>635</v>
      </c>
      <c r="C410" s="105" t="s">
        <v>2338</v>
      </c>
      <c r="D410" s="13">
        <f t="shared" si="6"/>
        <v>12896352.189999999</v>
      </c>
      <c r="E410" s="13">
        <v>10409252.6</v>
      </c>
      <c r="F410" s="13">
        <v>2487099.59</v>
      </c>
      <c r="G410" s="13">
        <v>2372957.7599999988</v>
      </c>
      <c r="H410" s="106" t="s">
        <v>2834</v>
      </c>
      <c r="I410" s="106">
        <v>41974</v>
      </c>
      <c r="J410" s="106">
        <v>41992</v>
      </c>
      <c r="K410" s="106">
        <v>42004</v>
      </c>
      <c r="L410" s="106">
        <v>42028</v>
      </c>
      <c r="M410" s="106">
        <v>44489</v>
      </c>
      <c r="N410" s="106">
        <v>44554</v>
      </c>
      <c r="O410" s="106">
        <v>45716</v>
      </c>
      <c r="P410" s="106"/>
      <c r="Q410" s="106">
        <v>46067</v>
      </c>
    </row>
    <row r="411" spans="1:17" s="96" customFormat="1" ht="39" x14ac:dyDescent="0.35">
      <c r="A411" s="105" t="s">
        <v>2179</v>
      </c>
      <c r="B411" s="94" t="s">
        <v>868</v>
      </c>
      <c r="C411" s="105" t="s">
        <v>2339</v>
      </c>
      <c r="D411" s="13">
        <f t="shared" si="6"/>
        <v>13549419.870000001</v>
      </c>
      <c r="E411" s="13">
        <v>13549419.870000001</v>
      </c>
      <c r="F411" s="13">
        <v>0</v>
      </c>
      <c r="G411" s="13">
        <v>12194477.883000001</v>
      </c>
      <c r="H411" s="106">
        <v>43206</v>
      </c>
      <c r="I411" s="106">
        <v>43587</v>
      </c>
      <c r="J411" s="106">
        <v>43612</v>
      </c>
      <c r="K411" s="106">
        <v>43677</v>
      </c>
      <c r="L411" s="106">
        <v>43717</v>
      </c>
      <c r="M411" s="106">
        <v>43737</v>
      </c>
      <c r="N411" s="106">
        <v>43765</v>
      </c>
      <c r="O411" s="106">
        <v>46022</v>
      </c>
      <c r="P411" s="106"/>
      <c r="Q411" s="106">
        <v>46067</v>
      </c>
    </row>
    <row r="412" spans="1:17" s="96" customFormat="1" ht="39" x14ac:dyDescent="0.35">
      <c r="A412" s="105" t="s">
        <v>2340</v>
      </c>
      <c r="B412" s="94" t="s">
        <v>637</v>
      </c>
      <c r="C412" s="105" t="s">
        <v>2341</v>
      </c>
      <c r="D412" s="13">
        <f t="shared" si="6"/>
        <v>11624626.9</v>
      </c>
      <c r="E412" s="13">
        <v>8652610.4299999997</v>
      </c>
      <c r="F412" s="13">
        <v>2972016.4700000007</v>
      </c>
      <c r="G412" s="13">
        <v>1995962.09</v>
      </c>
      <c r="H412" s="106">
        <v>43206</v>
      </c>
      <c r="I412" s="106">
        <v>41456</v>
      </c>
      <c r="J412" s="106">
        <v>42991</v>
      </c>
      <c r="K412" s="106">
        <v>41456</v>
      </c>
      <c r="L412" s="106">
        <v>43067</v>
      </c>
      <c r="M412" s="106">
        <v>42887</v>
      </c>
      <c r="N412" s="106">
        <v>42901</v>
      </c>
      <c r="O412" s="106">
        <v>45716</v>
      </c>
      <c r="P412" s="106"/>
      <c r="Q412" s="106">
        <v>46067</v>
      </c>
    </row>
    <row r="413" spans="1:17" s="96" customFormat="1" ht="26" x14ac:dyDescent="0.35">
      <c r="A413" s="105" t="s">
        <v>2340</v>
      </c>
      <c r="B413" s="94" t="s">
        <v>869</v>
      </c>
      <c r="C413" s="105" t="s">
        <v>2342</v>
      </c>
      <c r="D413" s="13">
        <f t="shared" si="6"/>
        <v>11672047</v>
      </c>
      <c r="E413" s="13">
        <v>10738404.370000001</v>
      </c>
      <c r="F413" s="13">
        <v>933642.62999999896</v>
      </c>
      <c r="G413" s="13">
        <v>6645711.3499999996</v>
      </c>
      <c r="H413" s="106">
        <v>43206</v>
      </c>
      <c r="I413" s="106">
        <v>41816</v>
      </c>
      <c r="J413" s="106">
        <v>42026</v>
      </c>
      <c r="K413" s="106">
        <v>41996</v>
      </c>
      <c r="L413" s="106">
        <v>42276</v>
      </c>
      <c r="M413" s="106">
        <v>42116</v>
      </c>
      <c r="N413" s="106">
        <v>42421</v>
      </c>
      <c r="O413" s="106">
        <v>46022</v>
      </c>
      <c r="P413" s="106"/>
      <c r="Q413" s="106">
        <v>46067</v>
      </c>
    </row>
    <row r="414" spans="1:17" s="96" customFormat="1" ht="39" x14ac:dyDescent="0.35">
      <c r="A414" s="105" t="s">
        <v>2340</v>
      </c>
      <c r="B414" s="94" t="s">
        <v>639</v>
      </c>
      <c r="C414" s="105" t="s">
        <v>2343</v>
      </c>
      <c r="D414" s="13">
        <f t="shared" si="6"/>
        <v>14200657.109999999</v>
      </c>
      <c r="E414" s="13">
        <v>12681788.15</v>
      </c>
      <c r="F414" s="13">
        <v>1518868.959999999</v>
      </c>
      <c r="G414" s="13">
        <v>3913697.7</v>
      </c>
      <c r="H414" s="106">
        <v>43206</v>
      </c>
      <c r="I414" s="106">
        <v>42762</v>
      </c>
      <c r="J414" s="106">
        <v>42775</v>
      </c>
      <c r="K414" s="106">
        <v>42762</v>
      </c>
      <c r="L414" s="106">
        <v>42835</v>
      </c>
      <c r="M414" s="106">
        <v>42775</v>
      </c>
      <c r="N414" s="106">
        <v>42775</v>
      </c>
      <c r="O414" s="106">
        <v>45716</v>
      </c>
      <c r="P414" s="106"/>
      <c r="Q414" s="106">
        <v>46067</v>
      </c>
    </row>
    <row r="415" spans="1:17" s="96" customFormat="1" ht="26" x14ac:dyDescent="0.35">
      <c r="A415" s="105" t="s">
        <v>2340</v>
      </c>
      <c r="B415" s="94" t="s">
        <v>641</v>
      </c>
      <c r="C415" s="105" t="s">
        <v>2344</v>
      </c>
      <c r="D415" s="13">
        <f t="shared" si="6"/>
        <v>13041206.52</v>
      </c>
      <c r="E415" s="13">
        <v>10644789.74</v>
      </c>
      <c r="F415" s="13">
        <v>2396416.7799999993</v>
      </c>
      <c r="G415" s="13">
        <v>3732180.34</v>
      </c>
      <c r="H415" s="106">
        <v>43206</v>
      </c>
      <c r="I415" s="106">
        <v>41666</v>
      </c>
      <c r="J415" s="106">
        <v>41666</v>
      </c>
      <c r="K415" s="106">
        <v>41666</v>
      </c>
      <c r="L415" s="106">
        <v>41666</v>
      </c>
      <c r="M415" s="106">
        <v>42775</v>
      </c>
      <c r="N415" s="106">
        <v>43250</v>
      </c>
      <c r="O415" s="106">
        <v>45716</v>
      </c>
      <c r="P415" s="106"/>
      <c r="Q415" s="106">
        <v>46067</v>
      </c>
    </row>
    <row r="416" spans="1:17" s="96" customFormat="1" ht="39" x14ac:dyDescent="0.35">
      <c r="A416" s="105" t="s">
        <v>2340</v>
      </c>
      <c r="B416" s="94" t="s">
        <v>643</v>
      </c>
      <c r="C416" s="105" t="s">
        <v>2345</v>
      </c>
      <c r="D416" s="13">
        <f t="shared" si="6"/>
        <v>6661136.6500000004</v>
      </c>
      <c r="E416" s="13">
        <v>6071891.7999999998</v>
      </c>
      <c r="F416" s="13">
        <v>589244.85000000056</v>
      </c>
      <c r="G416" s="13">
        <v>1233470.45</v>
      </c>
      <c r="H416" s="106">
        <v>43206</v>
      </c>
      <c r="I416" s="106">
        <v>42762</v>
      </c>
      <c r="J416" s="106">
        <v>43280</v>
      </c>
      <c r="K416" s="106">
        <v>42762</v>
      </c>
      <c r="L416" s="106">
        <v>43280</v>
      </c>
      <c r="M416" s="106">
        <v>42775</v>
      </c>
      <c r="N416" s="106">
        <v>43118</v>
      </c>
      <c r="O416" s="106">
        <v>45716</v>
      </c>
      <c r="P416" s="106"/>
      <c r="Q416" s="106">
        <v>46067</v>
      </c>
    </row>
    <row r="417" spans="1:17" s="96" customFormat="1" ht="26" x14ac:dyDescent="0.35">
      <c r="A417" s="105" t="s">
        <v>2340</v>
      </c>
      <c r="B417" s="94" t="s">
        <v>645</v>
      </c>
      <c r="C417" s="105" t="s">
        <v>2346</v>
      </c>
      <c r="D417" s="13">
        <f t="shared" si="6"/>
        <v>5751066.21</v>
      </c>
      <c r="E417" s="13">
        <v>4315546.59</v>
      </c>
      <c r="F417" s="13">
        <v>1435519.62</v>
      </c>
      <c r="G417" s="13">
        <v>1588894.04</v>
      </c>
      <c r="H417" s="106">
        <v>43206</v>
      </c>
      <c r="I417" s="106">
        <v>42762</v>
      </c>
      <c r="J417" s="106">
        <v>42780</v>
      </c>
      <c r="K417" s="106">
        <v>42762</v>
      </c>
      <c r="L417" s="106">
        <v>42786</v>
      </c>
      <c r="M417" s="106">
        <v>43432</v>
      </c>
      <c r="N417" s="106">
        <v>43497</v>
      </c>
      <c r="O417" s="106">
        <v>45716</v>
      </c>
      <c r="P417" s="106"/>
      <c r="Q417" s="106">
        <v>46067</v>
      </c>
    </row>
    <row r="418" spans="1:17" s="96" customFormat="1" ht="26" x14ac:dyDescent="0.35">
      <c r="A418" s="105" t="s">
        <v>2340</v>
      </c>
      <c r="B418" s="94" t="s">
        <v>647</v>
      </c>
      <c r="C418" s="105" t="s">
        <v>2347</v>
      </c>
      <c r="D418" s="13">
        <f t="shared" si="6"/>
        <v>10008431.1</v>
      </c>
      <c r="E418" s="13">
        <v>8955099.459999999</v>
      </c>
      <c r="F418" s="13">
        <v>1053331.6400000006</v>
      </c>
      <c r="G418" s="13">
        <v>1615374.05</v>
      </c>
      <c r="H418" s="106">
        <v>43206</v>
      </c>
      <c r="I418" s="106">
        <v>42917</v>
      </c>
      <c r="J418" s="106">
        <v>42917</v>
      </c>
      <c r="K418" s="106">
        <v>42917</v>
      </c>
      <c r="L418" s="106">
        <v>42917</v>
      </c>
      <c r="M418" s="106">
        <v>42775</v>
      </c>
      <c r="N418" s="106">
        <v>43425</v>
      </c>
      <c r="O418" s="106">
        <v>45657</v>
      </c>
      <c r="P418" s="106"/>
      <c r="Q418" s="106">
        <v>46022</v>
      </c>
    </row>
    <row r="419" spans="1:17" s="96" customFormat="1" ht="14.5" x14ac:dyDescent="0.35">
      <c r="A419" s="105" t="s">
        <v>864</v>
      </c>
      <c r="B419" s="94" t="s">
        <v>2348</v>
      </c>
      <c r="C419" s="105" t="s">
        <v>2349</v>
      </c>
      <c r="D419" s="13">
        <f t="shared" si="6"/>
        <v>213038223.74000001</v>
      </c>
      <c r="E419" s="13">
        <v>213038223.74000001</v>
      </c>
      <c r="F419" s="13">
        <v>0</v>
      </c>
      <c r="G419" s="13">
        <v>10063966.810000001</v>
      </c>
      <c r="H419" s="106" t="s">
        <v>2835</v>
      </c>
      <c r="I419" s="106">
        <v>42958</v>
      </c>
      <c r="J419" s="106">
        <v>43069</v>
      </c>
      <c r="K419" s="106">
        <v>43276</v>
      </c>
      <c r="L419" s="106">
        <v>43069</v>
      </c>
      <c r="M419" s="106">
        <v>43054</v>
      </c>
      <c r="N419" s="106">
        <v>43108</v>
      </c>
      <c r="O419" s="106">
        <v>45657</v>
      </c>
      <c r="P419" s="106"/>
      <c r="Q419" s="106">
        <v>46022</v>
      </c>
    </row>
    <row r="420" spans="1:17" s="96" customFormat="1" ht="26" x14ac:dyDescent="0.35">
      <c r="A420" s="105" t="s">
        <v>2350</v>
      </c>
      <c r="B420" s="94" t="s">
        <v>2351</v>
      </c>
      <c r="C420" s="105" t="s">
        <v>2352</v>
      </c>
      <c r="D420" s="13">
        <f t="shared" si="6"/>
        <v>4844703.62</v>
      </c>
      <c r="E420" s="13">
        <v>3730421.77</v>
      </c>
      <c r="F420" s="13">
        <v>1114281.8500000001</v>
      </c>
      <c r="G420" s="13">
        <v>242325.18</v>
      </c>
      <c r="H420" s="106">
        <v>43409</v>
      </c>
      <c r="I420" s="106">
        <v>40910</v>
      </c>
      <c r="J420" s="106">
        <v>40970</v>
      </c>
      <c r="K420" s="106">
        <v>40973</v>
      </c>
      <c r="L420" s="106">
        <v>40973</v>
      </c>
      <c r="M420" s="106">
        <v>41638</v>
      </c>
      <c r="N420" s="106">
        <v>41638</v>
      </c>
      <c r="O420" s="106">
        <v>45657</v>
      </c>
      <c r="P420" s="106"/>
      <c r="Q420" s="106">
        <v>46022</v>
      </c>
    </row>
    <row r="421" spans="1:17" s="96" customFormat="1" ht="14.5" x14ac:dyDescent="0.35">
      <c r="A421" s="105" t="s">
        <v>2350</v>
      </c>
      <c r="B421" s="94" t="s">
        <v>2353</v>
      </c>
      <c r="C421" s="105" t="s">
        <v>2354</v>
      </c>
      <c r="D421" s="13">
        <f t="shared" si="6"/>
        <v>4669257.13</v>
      </c>
      <c r="E421" s="13">
        <v>4574924.25</v>
      </c>
      <c r="F421" s="13">
        <v>94332.879999999888</v>
      </c>
      <c r="G421" s="13">
        <v>233462.86</v>
      </c>
      <c r="H421" s="106">
        <v>43403</v>
      </c>
      <c r="I421" s="106">
        <v>40913</v>
      </c>
      <c r="J421" s="106">
        <v>40913</v>
      </c>
      <c r="K421" s="106">
        <v>41319</v>
      </c>
      <c r="L421" s="106">
        <v>41319</v>
      </c>
      <c r="M421" s="106">
        <v>41638</v>
      </c>
      <c r="N421" s="106">
        <v>41638</v>
      </c>
      <c r="O421" s="106">
        <v>45657</v>
      </c>
      <c r="P421" s="106"/>
      <c r="Q421" s="106">
        <v>46022</v>
      </c>
    </row>
    <row r="422" spans="1:17" s="96" customFormat="1" ht="26" x14ac:dyDescent="0.35">
      <c r="A422" s="105" t="s">
        <v>303</v>
      </c>
      <c r="B422" s="94" t="s">
        <v>2355</v>
      </c>
      <c r="C422" s="105" t="s">
        <v>2356</v>
      </c>
      <c r="D422" s="13">
        <f t="shared" si="6"/>
        <v>1801074.23</v>
      </c>
      <c r="E422" s="13">
        <v>1559005.27</v>
      </c>
      <c r="F422" s="13">
        <v>242068.95999999996</v>
      </c>
      <c r="G422" s="13">
        <v>90053.81</v>
      </c>
      <c r="H422" s="106">
        <v>43455</v>
      </c>
      <c r="I422" s="106">
        <v>41638</v>
      </c>
      <c r="J422" s="106">
        <v>41638</v>
      </c>
      <c r="K422" s="106">
        <v>41647</v>
      </c>
      <c r="L422" s="106">
        <v>41647</v>
      </c>
      <c r="M422" s="106">
        <v>42285</v>
      </c>
      <c r="N422" s="106">
        <v>42285</v>
      </c>
      <c r="O422" s="106">
        <v>45657</v>
      </c>
      <c r="P422" s="106"/>
      <c r="Q422" s="106">
        <v>46022</v>
      </c>
    </row>
    <row r="423" spans="1:17" s="96" customFormat="1" ht="52" x14ac:dyDescent="0.35">
      <c r="A423" s="105" t="s">
        <v>2357</v>
      </c>
      <c r="B423" s="94" t="s">
        <v>2358</v>
      </c>
      <c r="C423" s="105" t="s">
        <v>2359</v>
      </c>
      <c r="D423" s="13">
        <f t="shared" si="6"/>
        <v>14194731.359999999</v>
      </c>
      <c r="E423" s="13">
        <v>12894776.939999999</v>
      </c>
      <c r="F423" s="13">
        <v>1299954.42</v>
      </c>
      <c r="G423" s="13">
        <v>709736.57</v>
      </c>
      <c r="H423" s="106" t="s">
        <v>2836</v>
      </c>
      <c r="I423" s="106">
        <v>41737</v>
      </c>
      <c r="J423" s="106">
        <v>41737</v>
      </c>
      <c r="K423" s="106">
        <v>41831</v>
      </c>
      <c r="L423" s="106">
        <v>41831</v>
      </c>
      <c r="M423" s="106">
        <v>41841</v>
      </c>
      <c r="N423" s="106">
        <v>41841</v>
      </c>
      <c r="O423" s="106">
        <v>45657</v>
      </c>
      <c r="P423" s="106"/>
      <c r="Q423" s="106">
        <v>46022</v>
      </c>
    </row>
    <row r="424" spans="1:17" s="96" customFormat="1" ht="14.5" x14ac:dyDescent="0.35">
      <c r="A424" s="105" t="s">
        <v>2360</v>
      </c>
      <c r="B424" s="94" t="s">
        <v>2361</v>
      </c>
      <c r="C424" s="105" t="s">
        <v>2362</v>
      </c>
      <c r="D424" s="13">
        <f t="shared" si="6"/>
        <v>696949.72</v>
      </c>
      <c r="E424" s="13">
        <v>675489.86</v>
      </c>
      <c r="F424" s="13">
        <v>21459.859999999986</v>
      </c>
      <c r="G424" s="13">
        <v>675209.86</v>
      </c>
      <c r="H424" s="106" t="s">
        <v>2837</v>
      </c>
      <c r="I424" s="106">
        <v>44366</v>
      </c>
      <c r="J424" s="106">
        <v>44391</v>
      </c>
      <c r="K424" s="106">
        <v>44456</v>
      </c>
      <c r="L424" s="106">
        <v>44496</v>
      </c>
      <c r="M424" s="106">
        <v>44516</v>
      </c>
      <c r="N424" s="106">
        <v>44544</v>
      </c>
      <c r="O424" s="106">
        <v>46022</v>
      </c>
      <c r="P424" s="106"/>
      <c r="Q424" s="106">
        <v>46067</v>
      </c>
    </row>
    <row r="425" spans="1:17" s="96" customFormat="1" ht="39" x14ac:dyDescent="0.35">
      <c r="A425" s="105" t="s">
        <v>2363</v>
      </c>
      <c r="B425" s="94" t="s">
        <v>2364</v>
      </c>
      <c r="C425" s="105" t="s">
        <v>2365</v>
      </c>
      <c r="D425" s="13">
        <f t="shared" si="6"/>
        <v>4849081.1500000004</v>
      </c>
      <c r="E425" s="13">
        <v>4849081.1500000004</v>
      </c>
      <c r="F425" s="13">
        <v>0</v>
      </c>
      <c r="G425" s="13">
        <v>434585.59999999998</v>
      </c>
      <c r="H425" s="106" t="s">
        <v>2838</v>
      </c>
      <c r="I425" s="106">
        <v>44774</v>
      </c>
      <c r="J425" s="106">
        <v>44757</v>
      </c>
      <c r="K425" s="106">
        <v>44804</v>
      </c>
      <c r="L425" s="106">
        <v>44840</v>
      </c>
      <c r="M425" s="106">
        <v>44713</v>
      </c>
      <c r="N425" s="106">
        <v>44713</v>
      </c>
      <c r="O425" s="106">
        <v>45657</v>
      </c>
      <c r="P425" s="106"/>
      <c r="Q425" s="106">
        <v>46022</v>
      </c>
    </row>
    <row r="426" spans="1:17" s="96" customFormat="1" ht="26" x14ac:dyDescent="0.35">
      <c r="A426" s="105" t="s">
        <v>864</v>
      </c>
      <c r="B426" s="94" t="s">
        <v>2366</v>
      </c>
      <c r="C426" s="105" t="s">
        <v>2367</v>
      </c>
      <c r="D426" s="13">
        <f t="shared" si="6"/>
        <v>2116120.5</v>
      </c>
      <c r="E426" s="13">
        <v>2116120.5</v>
      </c>
      <c r="F426" s="13">
        <v>0</v>
      </c>
      <c r="G426" s="13">
        <v>1904508.45</v>
      </c>
      <c r="H426" s="106" t="s">
        <v>2839</v>
      </c>
      <c r="I426" s="106">
        <v>44291</v>
      </c>
      <c r="J426" s="106">
        <v>44316</v>
      </c>
      <c r="K426" s="106">
        <v>44381</v>
      </c>
      <c r="L426" s="106">
        <v>44421</v>
      </c>
      <c r="M426" s="106">
        <v>44441</v>
      </c>
      <c r="N426" s="106">
        <v>44469</v>
      </c>
      <c r="O426" s="106">
        <v>46022</v>
      </c>
      <c r="P426" s="106"/>
      <c r="Q426" s="106">
        <v>46067</v>
      </c>
    </row>
    <row r="427" spans="1:17" s="96" customFormat="1" ht="14.5" x14ac:dyDescent="0.35">
      <c r="A427" s="105" t="s">
        <v>2368</v>
      </c>
      <c r="B427" s="94" t="s">
        <v>2369</v>
      </c>
      <c r="C427" s="105" t="s">
        <v>2370</v>
      </c>
      <c r="D427" s="13">
        <f t="shared" si="6"/>
        <v>1500000</v>
      </c>
      <c r="E427" s="13">
        <v>1483380.83</v>
      </c>
      <c r="F427" s="13">
        <v>16619.169999999925</v>
      </c>
      <c r="G427" s="13">
        <v>199946.83</v>
      </c>
      <c r="H427" s="106" t="s">
        <v>2840</v>
      </c>
      <c r="I427" s="106">
        <v>43481</v>
      </c>
      <c r="J427" s="106">
        <v>43481</v>
      </c>
      <c r="K427" s="106">
        <v>43481</v>
      </c>
      <c r="L427" s="106">
        <v>43481</v>
      </c>
      <c r="M427" s="106">
        <v>45047</v>
      </c>
      <c r="N427" s="106">
        <v>45120</v>
      </c>
      <c r="O427" s="106">
        <v>45657</v>
      </c>
      <c r="P427" s="106"/>
      <c r="Q427" s="106">
        <v>46022</v>
      </c>
    </row>
    <row r="428" spans="1:17" s="96" customFormat="1" ht="26" x14ac:dyDescent="0.35">
      <c r="A428" s="105" t="s">
        <v>2357</v>
      </c>
      <c r="B428" s="94" t="s">
        <v>2371</v>
      </c>
      <c r="C428" s="105" t="s">
        <v>2372</v>
      </c>
      <c r="D428" s="13">
        <f t="shared" si="6"/>
        <v>817621.51</v>
      </c>
      <c r="E428" s="13">
        <v>817621.51</v>
      </c>
      <c r="F428" s="13">
        <v>0</v>
      </c>
      <c r="G428" s="13">
        <v>185570.92</v>
      </c>
      <c r="H428" s="106" t="s">
        <v>2841</v>
      </c>
      <c r="I428" s="106">
        <v>45184</v>
      </c>
      <c r="J428" s="106">
        <v>45184</v>
      </c>
      <c r="K428" s="106">
        <v>45224</v>
      </c>
      <c r="L428" s="106">
        <v>45224</v>
      </c>
      <c r="M428" s="106">
        <v>45239</v>
      </c>
      <c r="N428" s="106">
        <v>45239</v>
      </c>
      <c r="O428" s="106">
        <v>45716</v>
      </c>
      <c r="P428" s="106"/>
      <c r="Q428" s="106">
        <v>46067</v>
      </c>
    </row>
    <row r="429" spans="1:17" s="96" customFormat="1" ht="14.5" x14ac:dyDescent="0.35">
      <c r="A429" s="105" t="s">
        <v>2373</v>
      </c>
      <c r="B429" s="94" t="s">
        <v>2374</v>
      </c>
      <c r="C429" s="105" t="s">
        <v>2375</v>
      </c>
      <c r="D429" s="13">
        <f t="shared" si="6"/>
        <v>200000</v>
      </c>
      <c r="E429" s="13">
        <v>200000</v>
      </c>
      <c r="F429" s="13">
        <v>0</v>
      </c>
      <c r="G429" s="13">
        <v>180000</v>
      </c>
      <c r="H429" s="106" t="s">
        <v>2842</v>
      </c>
      <c r="I429" s="106">
        <v>45114</v>
      </c>
      <c r="J429" s="106">
        <v>45114</v>
      </c>
      <c r="K429" s="106">
        <v>45174</v>
      </c>
      <c r="L429" s="106">
        <v>45174</v>
      </c>
      <c r="M429" s="106">
        <v>45234</v>
      </c>
      <c r="N429" s="106">
        <v>45234</v>
      </c>
      <c r="O429" s="106">
        <v>46022</v>
      </c>
      <c r="P429" s="106"/>
      <c r="Q429" s="106">
        <v>46067</v>
      </c>
    </row>
    <row r="430" spans="1:17" s="96" customFormat="1" ht="14.5" x14ac:dyDescent="0.35">
      <c r="A430" s="105" t="s">
        <v>2373</v>
      </c>
      <c r="B430" s="94" t="s">
        <v>2376</v>
      </c>
      <c r="C430" s="105" t="s">
        <v>2377</v>
      </c>
      <c r="D430" s="13">
        <f t="shared" si="6"/>
        <v>301000</v>
      </c>
      <c r="E430" s="13">
        <v>301000</v>
      </c>
      <c r="F430" s="13">
        <v>0</v>
      </c>
      <c r="G430" s="13">
        <v>270900</v>
      </c>
      <c r="H430" s="106" t="s">
        <v>2842</v>
      </c>
      <c r="I430" s="106">
        <v>45114</v>
      </c>
      <c r="J430" s="106">
        <v>45114</v>
      </c>
      <c r="K430" s="106">
        <v>45174</v>
      </c>
      <c r="L430" s="106">
        <v>45174</v>
      </c>
      <c r="M430" s="106">
        <v>45234</v>
      </c>
      <c r="N430" s="106">
        <v>45234</v>
      </c>
      <c r="O430" s="106">
        <v>46022</v>
      </c>
      <c r="P430" s="106"/>
      <c r="Q430" s="106">
        <v>46067</v>
      </c>
    </row>
    <row r="431" spans="1:17" s="96" customFormat="1" ht="52" x14ac:dyDescent="0.35">
      <c r="A431" s="105" t="s">
        <v>2357</v>
      </c>
      <c r="B431" s="94" t="s">
        <v>2378</v>
      </c>
      <c r="C431" s="105" t="s">
        <v>2379</v>
      </c>
      <c r="D431" s="13">
        <f t="shared" si="6"/>
        <v>1600000</v>
      </c>
      <c r="E431" s="13">
        <v>1600000</v>
      </c>
      <c r="F431" s="13">
        <v>0</v>
      </c>
      <c r="G431" s="13">
        <v>72031.539999999994</v>
      </c>
      <c r="H431" s="106" t="s">
        <v>2843</v>
      </c>
      <c r="I431" s="106">
        <v>45139</v>
      </c>
      <c r="J431" s="106">
        <v>45139</v>
      </c>
      <c r="K431" s="106">
        <v>45179</v>
      </c>
      <c r="L431" s="106">
        <v>45179</v>
      </c>
      <c r="M431" s="106">
        <v>45194</v>
      </c>
      <c r="N431" s="106">
        <v>45194</v>
      </c>
      <c r="O431" s="106">
        <v>45657</v>
      </c>
      <c r="P431" s="106"/>
      <c r="Q431" s="106">
        <v>46022</v>
      </c>
    </row>
    <row r="432" spans="1:17" s="96" customFormat="1" ht="26" x14ac:dyDescent="0.35">
      <c r="A432" s="105" t="s">
        <v>2357</v>
      </c>
      <c r="B432" s="94" t="s">
        <v>2380</v>
      </c>
      <c r="C432" s="105" t="s">
        <v>2381</v>
      </c>
      <c r="D432" s="13">
        <f t="shared" si="6"/>
        <v>1450151.74</v>
      </c>
      <c r="E432" s="13">
        <v>1450151.74</v>
      </c>
      <c r="F432" s="13">
        <v>0</v>
      </c>
      <c r="G432" s="13">
        <v>149660.38</v>
      </c>
      <c r="H432" s="106" t="s">
        <v>2844</v>
      </c>
      <c r="I432" s="106">
        <v>45097</v>
      </c>
      <c r="J432" s="106">
        <v>45097</v>
      </c>
      <c r="K432" s="106">
        <v>45137</v>
      </c>
      <c r="L432" s="106">
        <v>45137</v>
      </c>
      <c r="M432" s="106">
        <v>45152</v>
      </c>
      <c r="N432" s="106">
        <v>45152</v>
      </c>
      <c r="O432" s="106">
        <v>45657</v>
      </c>
      <c r="P432" s="106"/>
      <c r="Q432" s="106">
        <v>46022</v>
      </c>
    </row>
    <row r="433" spans="1:17" s="96" customFormat="1" ht="14.5" x14ac:dyDescent="0.35">
      <c r="A433" s="105" t="s">
        <v>2357</v>
      </c>
      <c r="B433" s="94" t="s">
        <v>2382</v>
      </c>
      <c r="C433" s="105" t="s">
        <v>2383</v>
      </c>
      <c r="D433" s="13">
        <f t="shared" si="6"/>
        <v>1100000</v>
      </c>
      <c r="E433" s="13">
        <v>1031236.76</v>
      </c>
      <c r="F433" s="13">
        <v>68763.239999999991</v>
      </c>
      <c r="G433" s="13">
        <v>486050.46</v>
      </c>
      <c r="H433" s="106" t="s">
        <v>2722</v>
      </c>
      <c r="I433" s="106">
        <v>45017</v>
      </c>
      <c r="J433" s="106">
        <v>45017</v>
      </c>
      <c r="K433" s="106">
        <v>45057</v>
      </c>
      <c r="L433" s="106">
        <v>45057</v>
      </c>
      <c r="M433" s="106">
        <v>45072</v>
      </c>
      <c r="N433" s="106">
        <v>45072</v>
      </c>
      <c r="O433" s="106">
        <v>45716</v>
      </c>
      <c r="P433" s="106"/>
      <c r="Q433" s="106">
        <v>46067</v>
      </c>
    </row>
    <row r="434" spans="1:17" s="96" customFormat="1" ht="14.5" x14ac:dyDescent="0.35">
      <c r="A434" s="105" t="s">
        <v>516</v>
      </c>
      <c r="B434" s="94" t="s">
        <v>2384</v>
      </c>
      <c r="C434" s="105" t="s">
        <v>2385</v>
      </c>
      <c r="D434" s="13">
        <f t="shared" si="6"/>
        <v>1000000</v>
      </c>
      <c r="E434" s="13">
        <v>1000000</v>
      </c>
      <c r="F434" s="13">
        <v>0</v>
      </c>
      <c r="G434" s="13">
        <v>789311.76</v>
      </c>
      <c r="H434" s="106" t="s">
        <v>2845</v>
      </c>
      <c r="I434" s="106">
        <v>44317</v>
      </c>
      <c r="J434" s="106">
        <v>44342</v>
      </c>
      <c r="K434" s="106">
        <v>44407</v>
      </c>
      <c r="L434" s="106">
        <v>44447</v>
      </c>
      <c r="M434" s="106">
        <v>44467</v>
      </c>
      <c r="N434" s="106">
        <v>44495</v>
      </c>
      <c r="O434" s="106">
        <v>46022</v>
      </c>
      <c r="P434" s="106"/>
      <c r="Q434" s="106">
        <v>46067</v>
      </c>
    </row>
    <row r="435" spans="1:17" s="96" customFormat="1" ht="26" x14ac:dyDescent="0.35">
      <c r="A435" s="105" t="s">
        <v>2386</v>
      </c>
      <c r="B435" s="94" t="s">
        <v>2387</v>
      </c>
      <c r="C435" s="105" t="s">
        <v>2388</v>
      </c>
      <c r="D435" s="13">
        <f t="shared" si="6"/>
        <v>4000000</v>
      </c>
      <c r="E435" s="13">
        <v>4000000</v>
      </c>
      <c r="F435" s="13">
        <v>0</v>
      </c>
      <c r="G435" s="13">
        <v>2800000</v>
      </c>
      <c r="H435" s="106" t="s">
        <v>2846</v>
      </c>
      <c r="I435" s="106">
        <v>43891</v>
      </c>
      <c r="J435" s="106">
        <v>43916</v>
      </c>
      <c r="K435" s="106">
        <v>43981</v>
      </c>
      <c r="L435" s="106">
        <v>44021</v>
      </c>
      <c r="M435" s="106">
        <v>44041</v>
      </c>
      <c r="N435" s="106">
        <v>44069</v>
      </c>
      <c r="O435" s="106">
        <v>46022</v>
      </c>
      <c r="P435" s="106"/>
      <c r="Q435" s="106">
        <v>46067</v>
      </c>
    </row>
    <row r="436" spans="1:17" s="96" customFormat="1" ht="39" x14ac:dyDescent="0.35">
      <c r="A436" s="105" t="s">
        <v>2389</v>
      </c>
      <c r="B436" s="94" t="s">
        <v>2390</v>
      </c>
      <c r="C436" s="105" t="s">
        <v>2391</v>
      </c>
      <c r="D436" s="13">
        <f t="shared" si="6"/>
        <v>5750000</v>
      </c>
      <c r="E436" s="13">
        <v>5750000</v>
      </c>
      <c r="F436" s="13">
        <v>0</v>
      </c>
      <c r="G436" s="13">
        <v>2012961.65</v>
      </c>
      <c r="H436" s="106" t="s">
        <v>2847</v>
      </c>
      <c r="I436" s="106">
        <v>44245</v>
      </c>
      <c r="J436" s="106">
        <v>44245</v>
      </c>
      <c r="K436" s="106">
        <v>44245</v>
      </c>
      <c r="L436" s="106">
        <v>44245</v>
      </c>
      <c r="M436" s="106">
        <v>44902</v>
      </c>
      <c r="N436" s="106">
        <v>44902</v>
      </c>
      <c r="O436" s="106">
        <v>45716</v>
      </c>
      <c r="P436" s="106"/>
      <c r="Q436" s="106">
        <v>46067</v>
      </c>
    </row>
    <row r="437" spans="1:17" s="96" customFormat="1" ht="26" x14ac:dyDescent="0.35">
      <c r="A437" s="105" t="s">
        <v>2392</v>
      </c>
      <c r="B437" s="94" t="s">
        <v>2393</v>
      </c>
      <c r="C437" s="105" t="s">
        <v>2394</v>
      </c>
      <c r="D437" s="13">
        <f t="shared" si="6"/>
        <v>4000000</v>
      </c>
      <c r="E437" s="13">
        <v>4000000</v>
      </c>
      <c r="F437" s="13">
        <v>0</v>
      </c>
      <c r="G437" s="13">
        <v>1205549.6200000001</v>
      </c>
      <c r="H437" s="106" t="s">
        <v>2848</v>
      </c>
      <c r="I437" s="106">
        <v>43747</v>
      </c>
      <c r="J437" s="106">
        <v>44389</v>
      </c>
      <c r="K437" s="106">
        <v>43747</v>
      </c>
      <c r="L437" s="106">
        <v>44469</v>
      </c>
      <c r="M437" s="106">
        <v>44530</v>
      </c>
      <c r="N437" s="106">
        <v>44662</v>
      </c>
      <c r="O437" s="106">
        <v>45716</v>
      </c>
      <c r="P437" s="106"/>
      <c r="Q437" s="106">
        <v>46067</v>
      </c>
    </row>
    <row r="438" spans="1:17" s="96" customFormat="1" ht="26" x14ac:dyDescent="0.35">
      <c r="A438" s="105" t="s">
        <v>447</v>
      </c>
      <c r="B438" s="94" t="s">
        <v>2395</v>
      </c>
      <c r="C438" s="105" t="s">
        <v>2396</v>
      </c>
      <c r="D438" s="13">
        <f t="shared" si="6"/>
        <v>1700000</v>
      </c>
      <c r="E438" s="13">
        <v>1700000</v>
      </c>
      <c r="F438" s="13">
        <v>0</v>
      </c>
      <c r="G438" s="13">
        <v>371112.43</v>
      </c>
      <c r="H438" s="106" t="s">
        <v>2847</v>
      </c>
      <c r="I438" s="106">
        <v>43657</v>
      </c>
      <c r="J438" s="106">
        <v>43657</v>
      </c>
      <c r="K438" s="106">
        <v>43657</v>
      </c>
      <c r="L438" s="106">
        <v>43657</v>
      </c>
      <c r="M438" s="106">
        <v>44075</v>
      </c>
      <c r="N438" s="106">
        <v>44209</v>
      </c>
      <c r="O438" s="106">
        <v>45716</v>
      </c>
      <c r="P438" s="106"/>
      <c r="Q438" s="106">
        <v>46067</v>
      </c>
    </row>
    <row r="439" spans="1:17" s="96" customFormat="1" ht="39" x14ac:dyDescent="0.35">
      <c r="A439" s="105" t="s">
        <v>2397</v>
      </c>
      <c r="B439" s="94" t="s">
        <v>2398</v>
      </c>
      <c r="C439" s="105" t="s">
        <v>2399</v>
      </c>
      <c r="D439" s="13">
        <f t="shared" si="6"/>
        <v>8007330</v>
      </c>
      <c r="E439" s="13">
        <v>8007330</v>
      </c>
      <c r="F439" s="13">
        <v>0</v>
      </c>
      <c r="G439" s="13">
        <v>2309084.0599999996</v>
      </c>
      <c r="H439" s="106" t="s">
        <v>2734</v>
      </c>
      <c r="I439" s="106">
        <v>43747</v>
      </c>
      <c r="J439" s="106">
        <v>43747</v>
      </c>
      <c r="K439" s="106">
        <v>43747</v>
      </c>
      <c r="L439" s="106">
        <v>43747</v>
      </c>
      <c r="M439" s="106">
        <v>44847</v>
      </c>
      <c r="N439" s="106">
        <v>44847</v>
      </c>
      <c r="O439" s="106">
        <v>45716</v>
      </c>
      <c r="P439" s="106"/>
      <c r="Q439" s="106">
        <v>46067</v>
      </c>
    </row>
    <row r="440" spans="1:17" s="96" customFormat="1" ht="14.5" x14ac:dyDescent="0.35">
      <c r="A440" s="105" t="s">
        <v>303</v>
      </c>
      <c r="B440" s="94" t="s">
        <v>2400</v>
      </c>
      <c r="C440" s="105" t="s">
        <v>2401</v>
      </c>
      <c r="D440" s="13">
        <f t="shared" si="6"/>
        <v>1800858.52</v>
      </c>
      <c r="E440" s="13">
        <v>1800858.52</v>
      </c>
      <c r="F440" s="13">
        <v>0</v>
      </c>
      <c r="G440" s="13">
        <v>313243.33</v>
      </c>
      <c r="H440" s="106" t="s">
        <v>2849</v>
      </c>
      <c r="I440" s="106">
        <v>42782</v>
      </c>
      <c r="J440" s="106">
        <v>42782</v>
      </c>
      <c r="K440" s="106">
        <v>42782</v>
      </c>
      <c r="L440" s="106">
        <v>42782</v>
      </c>
      <c r="M440" s="106">
        <v>44211</v>
      </c>
      <c r="N440" s="106">
        <v>44211</v>
      </c>
      <c r="O440" s="106">
        <v>45657</v>
      </c>
      <c r="P440" s="106"/>
      <c r="Q440" s="106">
        <v>46022</v>
      </c>
    </row>
    <row r="441" spans="1:17" s="96" customFormat="1" ht="14.5" x14ac:dyDescent="0.35">
      <c r="A441" s="105" t="s">
        <v>867</v>
      </c>
      <c r="B441" s="94" t="s">
        <v>2402</v>
      </c>
      <c r="C441" s="105" t="s">
        <v>2403</v>
      </c>
      <c r="D441" s="13">
        <f t="shared" si="6"/>
        <v>8338536.4400000004</v>
      </c>
      <c r="E441" s="13">
        <v>8338536.4400000004</v>
      </c>
      <c r="F441" s="13">
        <v>0</v>
      </c>
      <c r="G441" s="13">
        <v>3688391.7600000007</v>
      </c>
      <c r="H441" s="106" t="s">
        <v>2850</v>
      </c>
      <c r="I441" s="106">
        <v>41767</v>
      </c>
      <c r="J441" s="106">
        <v>41767</v>
      </c>
      <c r="K441" s="106">
        <v>41767</v>
      </c>
      <c r="L441" s="106">
        <v>41767</v>
      </c>
      <c r="M441" s="106">
        <v>42198</v>
      </c>
      <c r="N441" s="106">
        <v>42198</v>
      </c>
      <c r="O441" s="106">
        <v>45716</v>
      </c>
      <c r="P441" s="106"/>
      <c r="Q441" s="106">
        <v>46067</v>
      </c>
    </row>
    <row r="442" spans="1:17" s="96" customFormat="1" ht="14.5" x14ac:dyDescent="0.35">
      <c r="A442" s="105" t="s">
        <v>2404</v>
      </c>
      <c r="B442" s="94" t="s">
        <v>2405</v>
      </c>
      <c r="C442" s="105" t="s">
        <v>2406</v>
      </c>
      <c r="D442" s="13">
        <f t="shared" si="6"/>
        <v>50889503.869999997</v>
      </c>
      <c r="E442" s="13">
        <v>48158140.380000003</v>
      </c>
      <c r="F442" s="13">
        <v>2731363.4899999946</v>
      </c>
      <c r="G442" s="13">
        <v>5428244.5100000054</v>
      </c>
      <c r="H442" s="106" t="s">
        <v>2851</v>
      </c>
      <c r="I442" s="106">
        <v>42088</v>
      </c>
      <c r="J442" s="106">
        <v>42088</v>
      </c>
      <c r="K442" s="106">
        <v>42537</v>
      </c>
      <c r="L442" s="106">
        <v>42537</v>
      </c>
      <c r="M442" s="106">
        <v>42170</v>
      </c>
      <c r="N442" s="106">
        <v>42170</v>
      </c>
      <c r="O442" s="106">
        <v>45657</v>
      </c>
      <c r="P442" s="106"/>
      <c r="Q442" s="106">
        <v>46022</v>
      </c>
    </row>
    <row r="443" spans="1:17" s="96" customFormat="1" ht="26" x14ac:dyDescent="0.35">
      <c r="A443" s="105" t="s">
        <v>2350</v>
      </c>
      <c r="B443" s="94" t="s">
        <v>2407</v>
      </c>
      <c r="C443" s="105" t="s">
        <v>2408</v>
      </c>
      <c r="D443" s="13">
        <f t="shared" si="6"/>
        <v>2480681.4500000002</v>
      </c>
      <c r="E443" s="13">
        <v>2480681.4500000002</v>
      </c>
      <c r="F443" s="13">
        <v>0</v>
      </c>
      <c r="G443" s="13">
        <v>495741.88000000012</v>
      </c>
      <c r="H443" s="106" t="s">
        <v>2852</v>
      </c>
      <c r="I443" s="106">
        <v>43165</v>
      </c>
      <c r="J443" s="106">
        <v>43165</v>
      </c>
      <c r="K443" s="106">
        <v>43165</v>
      </c>
      <c r="L443" s="106">
        <v>43557</v>
      </c>
      <c r="M443" s="106">
        <v>43578</v>
      </c>
      <c r="N443" s="106">
        <v>43578</v>
      </c>
      <c r="O443" s="106">
        <v>45657</v>
      </c>
      <c r="P443" s="106"/>
      <c r="Q443" s="106">
        <v>46022</v>
      </c>
    </row>
    <row r="444" spans="1:17" s="96" customFormat="1" ht="14.5" x14ac:dyDescent="0.35">
      <c r="A444" s="105" t="s">
        <v>2409</v>
      </c>
      <c r="B444" s="94" t="s">
        <v>2410</v>
      </c>
      <c r="C444" s="105" t="s">
        <v>2411</v>
      </c>
      <c r="D444" s="13">
        <f t="shared" si="6"/>
        <v>3948876.63</v>
      </c>
      <c r="E444" s="13">
        <v>3648565.75</v>
      </c>
      <c r="F444" s="13">
        <v>300310.87999999989</v>
      </c>
      <c r="G444" s="13">
        <v>17110.649999999907</v>
      </c>
      <c r="H444" s="106" t="s">
        <v>2853</v>
      </c>
      <c r="I444" s="106">
        <v>44240</v>
      </c>
      <c r="J444" s="106">
        <v>44300</v>
      </c>
      <c r="K444" s="106">
        <v>44420</v>
      </c>
      <c r="L444" s="106">
        <v>44510</v>
      </c>
      <c r="M444" s="106">
        <v>44440</v>
      </c>
      <c r="N444" s="106">
        <v>44710</v>
      </c>
      <c r="O444" s="106">
        <v>45657</v>
      </c>
      <c r="P444" s="106"/>
      <c r="Q444" s="106">
        <v>46022</v>
      </c>
    </row>
    <row r="445" spans="1:17" s="96" customFormat="1" ht="14.5" x14ac:dyDescent="0.35">
      <c r="A445" s="105" t="s">
        <v>2409</v>
      </c>
      <c r="B445" s="94" t="s">
        <v>2412</v>
      </c>
      <c r="C445" s="105" t="s">
        <v>2413</v>
      </c>
      <c r="D445" s="13">
        <f t="shared" si="6"/>
        <v>1967603.1</v>
      </c>
      <c r="E445" s="13">
        <v>1829830.75</v>
      </c>
      <c r="F445" s="13">
        <v>137772.35000000009</v>
      </c>
      <c r="G445" s="13">
        <v>118931.47999999998</v>
      </c>
      <c r="H445" s="106" t="s">
        <v>2853</v>
      </c>
      <c r="I445" s="106">
        <v>44421</v>
      </c>
      <c r="J445" s="106">
        <v>44481</v>
      </c>
      <c r="K445" s="106">
        <v>44511</v>
      </c>
      <c r="L445" s="106">
        <v>44601</v>
      </c>
      <c r="M445" s="106">
        <v>44621</v>
      </c>
      <c r="N445" s="106">
        <v>44691</v>
      </c>
      <c r="O445" s="106">
        <v>45657</v>
      </c>
      <c r="P445" s="106"/>
      <c r="Q445" s="106">
        <v>46022</v>
      </c>
    </row>
    <row r="446" spans="1:17" s="96" customFormat="1" ht="26" x14ac:dyDescent="0.35">
      <c r="A446" s="105" t="s">
        <v>2409</v>
      </c>
      <c r="B446" s="94" t="s">
        <v>2414</v>
      </c>
      <c r="C446" s="105" t="s">
        <v>2415</v>
      </c>
      <c r="D446" s="13">
        <f t="shared" si="6"/>
        <v>4098937.34</v>
      </c>
      <c r="E446" s="13">
        <v>4098937.34</v>
      </c>
      <c r="F446" s="13">
        <v>0</v>
      </c>
      <c r="G446" s="13">
        <v>277460.23999999976</v>
      </c>
      <c r="H446" s="106" t="s">
        <v>2768</v>
      </c>
      <c r="I446" s="106">
        <v>44124</v>
      </c>
      <c r="J446" s="106">
        <v>44142</v>
      </c>
      <c r="K446" s="106">
        <v>44398</v>
      </c>
      <c r="L446" s="106">
        <v>44422</v>
      </c>
      <c r="M446" s="106">
        <v>44635</v>
      </c>
      <c r="N446" s="106">
        <v>44700</v>
      </c>
      <c r="O446" s="106">
        <v>45657</v>
      </c>
      <c r="P446" s="106"/>
      <c r="Q446" s="106">
        <v>46022</v>
      </c>
    </row>
    <row r="447" spans="1:17" s="96" customFormat="1" ht="39" x14ac:dyDescent="0.35">
      <c r="A447" s="105" t="s">
        <v>2409</v>
      </c>
      <c r="B447" s="94" t="s">
        <v>2416</v>
      </c>
      <c r="C447" s="105" t="s">
        <v>2417</v>
      </c>
      <c r="D447" s="13">
        <f t="shared" si="6"/>
        <v>2340000</v>
      </c>
      <c r="E447" s="13">
        <v>2126945.52</v>
      </c>
      <c r="F447" s="13">
        <v>213054.47999999998</v>
      </c>
      <c r="G447" s="13">
        <v>40968.739999999991</v>
      </c>
      <c r="H447" s="106">
        <v>44692</v>
      </c>
      <c r="I447" s="106">
        <v>44400</v>
      </c>
      <c r="J447" s="106">
        <v>44418</v>
      </c>
      <c r="K447" s="106">
        <v>44561</v>
      </c>
      <c r="L447" s="106">
        <v>44585</v>
      </c>
      <c r="M447" s="106">
        <v>44746</v>
      </c>
      <c r="N447" s="106">
        <v>44811</v>
      </c>
      <c r="O447" s="106">
        <v>45657</v>
      </c>
      <c r="P447" s="106"/>
      <c r="Q447" s="106">
        <v>46022</v>
      </c>
    </row>
    <row r="448" spans="1:17" s="96" customFormat="1" ht="26" x14ac:dyDescent="0.35">
      <c r="A448" s="105" t="s">
        <v>2409</v>
      </c>
      <c r="B448" s="94" t="s">
        <v>2418</v>
      </c>
      <c r="C448" s="105" t="s">
        <v>2419</v>
      </c>
      <c r="D448" s="13">
        <f t="shared" si="6"/>
        <v>1825000</v>
      </c>
      <c r="E448" s="13">
        <v>1378945.67</v>
      </c>
      <c r="F448" s="13">
        <v>446054.33000000007</v>
      </c>
      <c r="G448" s="13">
        <v>56843.669999999925</v>
      </c>
      <c r="H448" s="106" t="s">
        <v>2854</v>
      </c>
      <c r="I448" s="106">
        <v>44593</v>
      </c>
      <c r="J448" s="106">
        <v>44611</v>
      </c>
      <c r="K448" s="106">
        <v>44616</v>
      </c>
      <c r="L448" s="106">
        <v>44640</v>
      </c>
      <c r="M448" s="106">
        <v>44704</v>
      </c>
      <c r="N448" s="106">
        <v>44769</v>
      </c>
      <c r="O448" s="106">
        <v>45657</v>
      </c>
      <c r="P448" s="106"/>
      <c r="Q448" s="106">
        <v>46022</v>
      </c>
    </row>
    <row r="449" spans="1:17" s="96" customFormat="1" ht="26" x14ac:dyDescent="0.35">
      <c r="A449" s="105" t="s">
        <v>2409</v>
      </c>
      <c r="B449" s="94" t="s">
        <v>2420</v>
      </c>
      <c r="C449" s="105" t="s">
        <v>2421</v>
      </c>
      <c r="D449" s="13">
        <f t="shared" si="6"/>
        <v>2000000</v>
      </c>
      <c r="E449" s="13">
        <v>1754174.86</v>
      </c>
      <c r="F449" s="13">
        <v>245825.1399999999</v>
      </c>
      <c r="G449" s="13">
        <v>48786.810000000056</v>
      </c>
      <c r="H449" s="106">
        <v>44692</v>
      </c>
      <c r="I449" s="106">
        <v>44503</v>
      </c>
      <c r="J449" s="106">
        <v>44487</v>
      </c>
      <c r="K449" s="106">
        <v>44561</v>
      </c>
      <c r="L449" s="106">
        <v>44614</v>
      </c>
      <c r="M449" s="106">
        <v>44746</v>
      </c>
      <c r="N449" s="106">
        <v>44776</v>
      </c>
      <c r="O449" s="106">
        <v>45657</v>
      </c>
      <c r="P449" s="106"/>
      <c r="Q449" s="106">
        <v>46022</v>
      </c>
    </row>
    <row r="450" spans="1:17" s="96" customFormat="1" ht="14.5" x14ac:dyDescent="0.35">
      <c r="A450" s="105" t="s">
        <v>2409</v>
      </c>
      <c r="B450" s="94" t="s">
        <v>2422</v>
      </c>
      <c r="C450" s="105" t="s">
        <v>2423</v>
      </c>
      <c r="D450" s="13">
        <f t="shared" si="6"/>
        <v>3000000</v>
      </c>
      <c r="E450" s="13">
        <v>2949459.3</v>
      </c>
      <c r="F450" s="13">
        <v>50540.700000000186</v>
      </c>
      <c r="G450" s="13">
        <v>95290.649999999907</v>
      </c>
      <c r="H450" s="106" t="s">
        <v>2855</v>
      </c>
      <c r="I450" s="106">
        <v>44682</v>
      </c>
      <c r="J450" s="106">
        <v>44805</v>
      </c>
      <c r="K450" s="106">
        <v>44804</v>
      </c>
      <c r="L450" s="106">
        <v>44829</v>
      </c>
      <c r="M450" s="106">
        <v>44896</v>
      </c>
      <c r="N450" s="106">
        <v>44935</v>
      </c>
      <c r="O450" s="106">
        <v>45657</v>
      </c>
      <c r="P450" s="106"/>
      <c r="Q450" s="106">
        <v>46022</v>
      </c>
    </row>
    <row r="451" spans="1:17" s="96" customFormat="1" ht="14.5" x14ac:dyDescent="0.35">
      <c r="A451" s="105" t="s">
        <v>867</v>
      </c>
      <c r="B451" s="94" t="s">
        <v>2424</v>
      </c>
      <c r="C451" s="105" t="s">
        <v>2425</v>
      </c>
      <c r="D451" s="13">
        <f t="shared" si="6"/>
        <v>1456269.44</v>
      </c>
      <c r="E451" s="13">
        <v>1456269.43</v>
      </c>
      <c r="F451" s="13">
        <v>1.0000000009313226E-2</v>
      </c>
      <c r="G451" s="13">
        <v>72813.471499999985</v>
      </c>
      <c r="H451" s="106" t="s">
        <v>2856</v>
      </c>
      <c r="I451" s="106">
        <v>41457</v>
      </c>
      <c r="J451" s="106">
        <v>41457</v>
      </c>
      <c r="K451" s="106">
        <v>41457</v>
      </c>
      <c r="L451" s="106">
        <v>41457</v>
      </c>
      <c r="M451" s="106">
        <v>41953</v>
      </c>
      <c r="N451" s="106">
        <v>41953</v>
      </c>
      <c r="O451" s="106">
        <v>45657</v>
      </c>
      <c r="P451" s="106"/>
      <c r="Q451" s="106">
        <v>46022</v>
      </c>
    </row>
    <row r="452" spans="1:17" s="96" customFormat="1" ht="14.5" x14ac:dyDescent="0.35">
      <c r="A452" s="105" t="s">
        <v>867</v>
      </c>
      <c r="B452" s="94" t="s">
        <v>2426</v>
      </c>
      <c r="C452" s="105" t="s">
        <v>2427</v>
      </c>
      <c r="D452" s="13">
        <f t="shared" si="6"/>
        <v>815202.17</v>
      </c>
      <c r="E452" s="13">
        <v>815202.17</v>
      </c>
      <c r="F452" s="13">
        <v>0</v>
      </c>
      <c r="G452" s="13">
        <v>40760.108499999973</v>
      </c>
      <c r="H452" s="106" t="s">
        <v>2856</v>
      </c>
      <c r="I452" s="106">
        <v>41457</v>
      </c>
      <c r="J452" s="106">
        <v>41457</v>
      </c>
      <c r="K452" s="106">
        <v>41457</v>
      </c>
      <c r="L452" s="106">
        <v>41457</v>
      </c>
      <c r="M452" s="106">
        <v>42199</v>
      </c>
      <c r="N452" s="106">
        <v>42199</v>
      </c>
      <c r="O452" s="106">
        <v>45657</v>
      </c>
      <c r="P452" s="106"/>
      <c r="Q452" s="106">
        <v>46022</v>
      </c>
    </row>
    <row r="453" spans="1:17" s="96" customFormat="1" ht="14.5" x14ac:dyDescent="0.35">
      <c r="A453" s="105" t="s">
        <v>867</v>
      </c>
      <c r="B453" s="94" t="s">
        <v>2428</v>
      </c>
      <c r="C453" s="105" t="s">
        <v>2429</v>
      </c>
      <c r="D453" s="13">
        <f t="shared" si="6"/>
        <v>2959272.27</v>
      </c>
      <c r="E453" s="13">
        <v>2959272.27</v>
      </c>
      <c r="F453" s="13">
        <v>0</v>
      </c>
      <c r="G453" s="13">
        <v>1659272.27</v>
      </c>
      <c r="H453" s="106" t="s">
        <v>2856</v>
      </c>
      <c r="I453" s="106">
        <v>41598</v>
      </c>
      <c r="J453" s="106">
        <v>41808</v>
      </c>
      <c r="K453" s="106">
        <v>41778</v>
      </c>
      <c r="L453" s="106">
        <v>42058</v>
      </c>
      <c r="M453" s="106">
        <v>41898</v>
      </c>
      <c r="N453" s="106">
        <v>42203</v>
      </c>
      <c r="O453" s="106">
        <v>46022</v>
      </c>
      <c r="P453" s="106"/>
      <c r="Q453" s="106">
        <v>46067</v>
      </c>
    </row>
    <row r="454" spans="1:17" s="96" customFormat="1" ht="26" x14ac:dyDescent="0.35">
      <c r="A454" s="105" t="s">
        <v>867</v>
      </c>
      <c r="B454" s="94" t="s">
        <v>2430</v>
      </c>
      <c r="C454" s="105" t="s">
        <v>2431</v>
      </c>
      <c r="D454" s="13">
        <f t="shared" ref="D454:D517" si="7">E454+F454</f>
        <v>415208.5</v>
      </c>
      <c r="E454" s="13">
        <v>415208.5</v>
      </c>
      <c r="F454" s="13">
        <v>0</v>
      </c>
      <c r="G454" s="13">
        <v>20760.425000000047</v>
      </c>
      <c r="H454" s="106" t="s">
        <v>2856</v>
      </c>
      <c r="I454" s="106">
        <v>41494</v>
      </c>
      <c r="J454" s="106">
        <v>41494</v>
      </c>
      <c r="K454" s="106">
        <v>41494</v>
      </c>
      <c r="L454" s="106">
        <v>41494</v>
      </c>
      <c r="M454" s="106">
        <v>42102</v>
      </c>
      <c r="N454" s="106">
        <v>42102</v>
      </c>
      <c r="O454" s="106">
        <v>45657</v>
      </c>
      <c r="P454" s="106"/>
      <c r="Q454" s="106">
        <v>46022</v>
      </c>
    </row>
    <row r="455" spans="1:17" s="96" customFormat="1" ht="14.5" x14ac:dyDescent="0.35">
      <c r="A455" s="105" t="s">
        <v>867</v>
      </c>
      <c r="B455" s="94" t="s">
        <v>2432</v>
      </c>
      <c r="C455" s="105" t="s">
        <v>2433</v>
      </c>
      <c r="D455" s="13">
        <f t="shared" si="7"/>
        <v>1452141.39</v>
      </c>
      <c r="E455" s="13">
        <v>1452141.39</v>
      </c>
      <c r="F455" s="13">
        <v>0</v>
      </c>
      <c r="G455" s="13">
        <v>72607.069499999983</v>
      </c>
      <c r="H455" s="106" t="s">
        <v>2856</v>
      </c>
      <c r="I455" s="106">
        <v>43243</v>
      </c>
      <c r="J455" s="106">
        <v>43261</v>
      </c>
      <c r="K455" s="106">
        <v>43243</v>
      </c>
      <c r="L455" s="106">
        <v>43267</v>
      </c>
      <c r="M455" s="106">
        <v>42866</v>
      </c>
      <c r="N455" s="106">
        <v>42931</v>
      </c>
      <c r="O455" s="106">
        <v>45657</v>
      </c>
      <c r="P455" s="106"/>
      <c r="Q455" s="106">
        <v>46022</v>
      </c>
    </row>
    <row r="456" spans="1:17" s="96" customFormat="1" ht="14.5" x14ac:dyDescent="0.35">
      <c r="A456" s="105" t="s">
        <v>867</v>
      </c>
      <c r="B456" s="94" t="s">
        <v>2434</v>
      </c>
      <c r="C456" s="105" t="s">
        <v>2435</v>
      </c>
      <c r="D456" s="13">
        <f t="shared" si="7"/>
        <v>1943671.59</v>
      </c>
      <c r="E456" s="13">
        <v>1943671.59</v>
      </c>
      <c r="F456" s="13">
        <v>0</v>
      </c>
      <c r="G456" s="13">
        <v>97183.580499999924</v>
      </c>
      <c r="H456" s="106" t="s">
        <v>2856</v>
      </c>
      <c r="I456" s="106">
        <v>41803</v>
      </c>
      <c r="J456" s="106">
        <v>43643</v>
      </c>
      <c r="K456" s="106">
        <v>41803</v>
      </c>
      <c r="L456" s="106">
        <v>43643</v>
      </c>
      <c r="M456" s="106">
        <v>43136</v>
      </c>
      <c r="N456" s="106">
        <v>43136</v>
      </c>
      <c r="O456" s="106">
        <v>45657</v>
      </c>
      <c r="P456" s="106"/>
      <c r="Q456" s="106">
        <v>46022</v>
      </c>
    </row>
    <row r="457" spans="1:17" s="96" customFormat="1" ht="14.5" x14ac:dyDescent="0.35">
      <c r="A457" s="105" t="s">
        <v>867</v>
      </c>
      <c r="B457" s="94" t="s">
        <v>2436</v>
      </c>
      <c r="C457" s="105" t="s">
        <v>2437</v>
      </c>
      <c r="D457" s="13">
        <f t="shared" si="7"/>
        <v>387895.96</v>
      </c>
      <c r="E457" s="13">
        <v>387895.96</v>
      </c>
      <c r="F457" s="13">
        <v>0</v>
      </c>
      <c r="G457" s="13">
        <v>25000</v>
      </c>
      <c r="H457" s="106" t="s">
        <v>2856</v>
      </c>
      <c r="I457" s="106">
        <v>44524</v>
      </c>
      <c r="J457" s="106">
        <v>44907</v>
      </c>
      <c r="K457" s="106">
        <v>44907</v>
      </c>
      <c r="L457" s="106">
        <v>44907</v>
      </c>
      <c r="M457" s="106">
        <v>44907</v>
      </c>
      <c r="N457" s="106">
        <v>45012</v>
      </c>
      <c r="O457" s="106">
        <v>45657</v>
      </c>
      <c r="P457" s="106"/>
      <c r="Q457" s="106">
        <v>46022</v>
      </c>
    </row>
    <row r="458" spans="1:17" s="96" customFormat="1" ht="14.5" x14ac:dyDescent="0.35">
      <c r="A458" s="105" t="s">
        <v>867</v>
      </c>
      <c r="B458" s="94" t="s">
        <v>2438</v>
      </c>
      <c r="C458" s="105" t="s">
        <v>2439</v>
      </c>
      <c r="D458" s="13">
        <f t="shared" si="7"/>
        <v>801311.75</v>
      </c>
      <c r="E458" s="13">
        <v>801311.75</v>
      </c>
      <c r="F458" s="13">
        <v>0</v>
      </c>
      <c r="G458" s="13">
        <v>40065.587500000023</v>
      </c>
      <c r="H458" s="106" t="s">
        <v>2856</v>
      </c>
      <c r="I458" s="106">
        <v>41781</v>
      </c>
      <c r="J458" s="106">
        <v>41799</v>
      </c>
      <c r="K458" s="106">
        <v>41781</v>
      </c>
      <c r="L458" s="106">
        <v>41805</v>
      </c>
      <c r="M458" s="106">
        <v>43076</v>
      </c>
      <c r="N458" s="106">
        <v>43141</v>
      </c>
      <c r="O458" s="106">
        <v>45657</v>
      </c>
      <c r="P458" s="106"/>
      <c r="Q458" s="106">
        <v>46022</v>
      </c>
    </row>
    <row r="459" spans="1:17" s="96" customFormat="1" ht="14.5" x14ac:dyDescent="0.35">
      <c r="A459" s="105" t="s">
        <v>867</v>
      </c>
      <c r="B459" s="94" t="s">
        <v>2440</v>
      </c>
      <c r="C459" s="105" t="s">
        <v>2441</v>
      </c>
      <c r="D459" s="13">
        <f t="shared" si="7"/>
        <v>132592.15</v>
      </c>
      <c r="E459" s="13">
        <v>132591.85</v>
      </c>
      <c r="F459" s="13">
        <v>0.29999999998835847</v>
      </c>
      <c r="G459" s="13">
        <v>6629.6075000000128</v>
      </c>
      <c r="H459" s="106" t="s">
        <v>2856</v>
      </c>
      <c r="I459" s="106">
        <v>41457</v>
      </c>
      <c r="J459" s="106">
        <v>41457</v>
      </c>
      <c r="K459" s="106">
        <v>41457</v>
      </c>
      <c r="L459" s="106">
        <v>41457</v>
      </c>
      <c r="M459" s="106">
        <v>41947</v>
      </c>
      <c r="N459" s="106">
        <v>42360</v>
      </c>
      <c r="O459" s="106">
        <v>45657</v>
      </c>
      <c r="P459" s="106"/>
      <c r="Q459" s="106">
        <v>46022</v>
      </c>
    </row>
    <row r="460" spans="1:17" s="96" customFormat="1" ht="14.5" x14ac:dyDescent="0.35">
      <c r="A460" s="105" t="s">
        <v>867</v>
      </c>
      <c r="B460" s="94" t="s">
        <v>2442</v>
      </c>
      <c r="C460" s="105" t="s">
        <v>2443</v>
      </c>
      <c r="D460" s="13">
        <f t="shared" si="7"/>
        <v>9829937.5199999996</v>
      </c>
      <c r="E460" s="13">
        <v>9829937.5199999996</v>
      </c>
      <c r="F460" s="13">
        <v>0</v>
      </c>
      <c r="G460" s="13">
        <v>491954.37600000016</v>
      </c>
      <c r="H460" s="106" t="s">
        <v>2856</v>
      </c>
      <c r="I460" s="106">
        <v>41767</v>
      </c>
      <c r="J460" s="106">
        <v>41767</v>
      </c>
      <c r="K460" s="106">
        <v>42999</v>
      </c>
      <c r="L460" s="106">
        <v>42999</v>
      </c>
      <c r="M460" s="106">
        <v>43003</v>
      </c>
      <c r="N460" s="106">
        <v>43003</v>
      </c>
      <c r="O460" s="106">
        <v>45657</v>
      </c>
      <c r="P460" s="106"/>
      <c r="Q460" s="106">
        <v>46022</v>
      </c>
    </row>
    <row r="461" spans="1:17" s="96" customFormat="1" ht="14.5" x14ac:dyDescent="0.35">
      <c r="A461" s="105" t="s">
        <v>867</v>
      </c>
      <c r="B461" s="94" t="s">
        <v>2444</v>
      </c>
      <c r="C461" s="105" t="s">
        <v>2445</v>
      </c>
      <c r="D461" s="13">
        <f t="shared" si="7"/>
        <v>1122998.8400000001</v>
      </c>
      <c r="E461" s="13">
        <v>1122998.8400000001</v>
      </c>
      <c r="F461" s="13">
        <v>0</v>
      </c>
      <c r="G461" s="13">
        <v>56149.942000000039</v>
      </c>
      <c r="H461" s="106" t="s">
        <v>2856</v>
      </c>
      <c r="I461" s="106">
        <v>43438</v>
      </c>
      <c r="J461" s="106">
        <v>44326</v>
      </c>
      <c r="K461" s="106">
        <v>43438</v>
      </c>
      <c r="L461" s="106">
        <v>44326</v>
      </c>
      <c r="M461" s="106">
        <v>43861</v>
      </c>
      <c r="N461" s="106">
        <v>44382</v>
      </c>
      <c r="O461" s="106">
        <v>45657</v>
      </c>
      <c r="P461" s="106"/>
      <c r="Q461" s="106">
        <v>46022</v>
      </c>
    </row>
    <row r="462" spans="1:17" s="96" customFormat="1" ht="14.5" x14ac:dyDescent="0.35">
      <c r="A462" s="105" t="s">
        <v>867</v>
      </c>
      <c r="B462" s="94" t="s">
        <v>2446</v>
      </c>
      <c r="C462" s="105" t="s">
        <v>2447</v>
      </c>
      <c r="D462" s="13">
        <f t="shared" si="7"/>
        <v>3456723.64</v>
      </c>
      <c r="E462" s="13">
        <v>3456723.64</v>
      </c>
      <c r="F462" s="13">
        <v>0</v>
      </c>
      <c r="G462" s="13">
        <v>172836.18150000041</v>
      </c>
      <c r="H462" s="106" t="s">
        <v>2856</v>
      </c>
      <c r="I462" s="106">
        <v>41457</v>
      </c>
      <c r="J462" s="106">
        <v>41475</v>
      </c>
      <c r="K462" s="106">
        <v>41457</v>
      </c>
      <c r="L462" s="106">
        <v>41481</v>
      </c>
      <c r="M462" s="106">
        <v>43616</v>
      </c>
      <c r="N462" s="106">
        <v>43681</v>
      </c>
      <c r="O462" s="106">
        <v>45657</v>
      </c>
      <c r="P462" s="106"/>
      <c r="Q462" s="106">
        <v>46022</v>
      </c>
    </row>
    <row r="463" spans="1:17" s="96" customFormat="1" ht="14.5" x14ac:dyDescent="0.35">
      <c r="A463" s="105" t="s">
        <v>1751</v>
      </c>
      <c r="B463" s="94" t="s">
        <v>2448</v>
      </c>
      <c r="C463" s="105" t="s">
        <v>2449</v>
      </c>
      <c r="D463" s="13">
        <f t="shared" si="7"/>
        <v>113495</v>
      </c>
      <c r="E463" s="13">
        <v>113495</v>
      </c>
      <c r="F463" s="13">
        <v>0</v>
      </c>
      <c r="G463" s="13">
        <v>33126.520000000004</v>
      </c>
      <c r="H463" s="106" t="s">
        <v>2857</v>
      </c>
      <c r="I463" s="106">
        <v>43186</v>
      </c>
      <c r="J463" s="106">
        <v>43231</v>
      </c>
      <c r="K463" s="106">
        <v>43366</v>
      </c>
      <c r="L463" s="106">
        <v>43631</v>
      </c>
      <c r="M463" s="106">
        <v>43486</v>
      </c>
      <c r="N463" s="106">
        <v>43586</v>
      </c>
      <c r="O463" s="106">
        <v>45716</v>
      </c>
      <c r="P463" s="106"/>
      <c r="Q463" s="106">
        <v>46067</v>
      </c>
    </row>
    <row r="464" spans="1:17" s="96" customFormat="1" ht="52" x14ac:dyDescent="0.35">
      <c r="A464" s="105" t="s">
        <v>2450</v>
      </c>
      <c r="B464" s="94" t="s">
        <v>2451</v>
      </c>
      <c r="C464" s="105" t="s">
        <v>2452</v>
      </c>
      <c r="D464" s="13">
        <f t="shared" si="7"/>
        <v>165634.43</v>
      </c>
      <c r="E464" s="13">
        <v>165634.43</v>
      </c>
      <c r="F464" s="13">
        <v>0</v>
      </c>
      <c r="G464" s="13">
        <v>27172.880000000005</v>
      </c>
      <c r="H464" s="106" t="s">
        <v>2858</v>
      </c>
      <c r="I464" s="106">
        <v>43224</v>
      </c>
      <c r="J464" s="106">
        <v>43344</v>
      </c>
      <c r="K464" s="106">
        <v>43404</v>
      </c>
      <c r="L464" s="106">
        <v>43554</v>
      </c>
      <c r="M464" s="106">
        <v>43554</v>
      </c>
      <c r="N464" s="106">
        <v>43674</v>
      </c>
      <c r="O464" s="106">
        <v>45657</v>
      </c>
      <c r="P464" s="106"/>
      <c r="Q464" s="106">
        <v>46022</v>
      </c>
    </row>
    <row r="465" spans="1:17" s="96" customFormat="1" ht="26" x14ac:dyDescent="0.35">
      <c r="A465" s="105" t="s">
        <v>2450</v>
      </c>
      <c r="B465" s="94" t="s">
        <v>2453</v>
      </c>
      <c r="C465" s="105" t="s">
        <v>2454</v>
      </c>
      <c r="D465" s="13">
        <f t="shared" si="7"/>
        <v>302536.43</v>
      </c>
      <c r="E465" s="13">
        <v>302536.43</v>
      </c>
      <c r="F465" s="13">
        <v>0</v>
      </c>
      <c r="G465" s="13">
        <v>93949.66</v>
      </c>
      <c r="H465" s="106" t="s">
        <v>2858</v>
      </c>
      <c r="I465" s="106">
        <v>43194</v>
      </c>
      <c r="J465" s="106">
        <v>43239</v>
      </c>
      <c r="K465" s="106">
        <v>43374</v>
      </c>
      <c r="L465" s="106">
        <v>43639</v>
      </c>
      <c r="M465" s="106">
        <v>43494</v>
      </c>
      <c r="N465" s="106">
        <v>43594</v>
      </c>
      <c r="O465" s="106">
        <v>45716</v>
      </c>
      <c r="P465" s="106"/>
      <c r="Q465" s="106">
        <v>46067</v>
      </c>
    </row>
    <row r="466" spans="1:17" s="96" customFormat="1" ht="26" x14ac:dyDescent="0.35">
      <c r="A466" s="105" t="s">
        <v>324</v>
      </c>
      <c r="B466" s="94" t="s">
        <v>2455</v>
      </c>
      <c r="C466" s="105" t="s">
        <v>2456</v>
      </c>
      <c r="D466" s="13">
        <f t="shared" si="7"/>
        <v>3169223.29</v>
      </c>
      <c r="E466" s="13">
        <v>3169223.29</v>
      </c>
      <c r="F466" s="13">
        <v>0</v>
      </c>
      <c r="G466" s="13">
        <v>2601847.9300000002</v>
      </c>
      <c r="H466" s="106" t="s">
        <v>2697</v>
      </c>
      <c r="I466" s="106">
        <v>43773</v>
      </c>
      <c r="J466" s="106">
        <v>43798</v>
      </c>
      <c r="K466" s="106">
        <v>43863</v>
      </c>
      <c r="L466" s="106">
        <v>43903</v>
      </c>
      <c r="M466" s="106">
        <v>43923</v>
      </c>
      <c r="N466" s="106">
        <v>43951</v>
      </c>
      <c r="O466" s="106">
        <v>46022</v>
      </c>
      <c r="P466" s="106"/>
      <c r="Q466" s="106">
        <v>46067</v>
      </c>
    </row>
    <row r="467" spans="1:17" s="96" customFormat="1" ht="26" x14ac:dyDescent="0.35">
      <c r="A467" s="105" t="s">
        <v>2457</v>
      </c>
      <c r="B467" s="94" t="s">
        <v>2458</v>
      </c>
      <c r="C467" s="105" t="s">
        <v>2459</v>
      </c>
      <c r="D467" s="13">
        <f t="shared" si="7"/>
        <v>533962.51</v>
      </c>
      <c r="E467" s="13">
        <v>533962.51</v>
      </c>
      <c r="F467" s="13">
        <v>0</v>
      </c>
      <c r="G467" s="13">
        <v>480566.25900000002</v>
      </c>
      <c r="H467" s="106">
        <v>42900</v>
      </c>
      <c r="I467" s="106">
        <v>42955</v>
      </c>
      <c r="J467" s="106">
        <v>43037</v>
      </c>
      <c r="K467" s="106">
        <v>43147</v>
      </c>
      <c r="L467" s="106">
        <v>43242</v>
      </c>
      <c r="M467" s="106">
        <v>43274</v>
      </c>
      <c r="N467" s="106">
        <v>43570</v>
      </c>
      <c r="O467" s="106">
        <v>46022</v>
      </c>
      <c r="P467" s="106"/>
      <c r="Q467" s="106">
        <v>46067</v>
      </c>
    </row>
    <row r="468" spans="1:17" s="96" customFormat="1" ht="39" x14ac:dyDescent="0.35">
      <c r="A468" s="105" t="s">
        <v>2460</v>
      </c>
      <c r="B468" s="94" t="s">
        <v>2461</v>
      </c>
      <c r="C468" s="105" t="s">
        <v>2462</v>
      </c>
      <c r="D468" s="13">
        <f t="shared" si="7"/>
        <v>3300000</v>
      </c>
      <c r="E468" s="13">
        <v>3233951.01</v>
      </c>
      <c r="F468" s="13">
        <v>66048.990000000224</v>
      </c>
      <c r="G468" s="13">
        <v>665703.56999999983</v>
      </c>
      <c r="H468" s="106" t="s">
        <v>2859</v>
      </c>
      <c r="I468" s="106">
        <v>44498</v>
      </c>
      <c r="J468" s="106">
        <v>44588</v>
      </c>
      <c r="K468" s="106">
        <v>44498</v>
      </c>
      <c r="L468" s="106">
        <v>44648</v>
      </c>
      <c r="M468" s="106">
        <v>44621</v>
      </c>
      <c r="N468" s="106">
        <v>44861</v>
      </c>
      <c r="O468" s="106">
        <v>45716</v>
      </c>
      <c r="P468" s="106"/>
      <c r="Q468" s="106">
        <v>46067</v>
      </c>
    </row>
    <row r="469" spans="1:17" s="96" customFormat="1" ht="39" x14ac:dyDescent="0.35">
      <c r="A469" s="105" t="s">
        <v>2463</v>
      </c>
      <c r="B469" s="94" t="s">
        <v>2464</v>
      </c>
      <c r="C469" s="105" t="s">
        <v>2465</v>
      </c>
      <c r="D469" s="13">
        <f t="shared" si="7"/>
        <v>3000000</v>
      </c>
      <c r="E469" s="13">
        <v>2884301.85</v>
      </c>
      <c r="F469" s="13">
        <v>115698.14999999991</v>
      </c>
      <c r="G469" s="13">
        <v>571796.9700000002</v>
      </c>
      <c r="H469" s="106" t="s">
        <v>2860</v>
      </c>
      <c r="I469" s="106">
        <v>44459</v>
      </c>
      <c r="J469" s="106">
        <v>44477</v>
      </c>
      <c r="K469" s="106">
        <v>44459</v>
      </c>
      <c r="L469" s="106">
        <v>44483</v>
      </c>
      <c r="M469" s="106">
        <v>44621</v>
      </c>
      <c r="N469" s="106">
        <v>44686</v>
      </c>
      <c r="O469" s="106">
        <v>45657</v>
      </c>
      <c r="P469" s="106"/>
      <c r="Q469" s="106">
        <v>46022</v>
      </c>
    </row>
    <row r="470" spans="1:17" s="96" customFormat="1" ht="26" x14ac:dyDescent="0.35">
      <c r="A470" s="105" t="s">
        <v>2466</v>
      </c>
      <c r="B470" s="94" t="s">
        <v>2467</v>
      </c>
      <c r="C470" s="105" t="s">
        <v>2468</v>
      </c>
      <c r="D470" s="13">
        <f t="shared" si="7"/>
        <v>1000000</v>
      </c>
      <c r="E470" s="13">
        <v>986980.88</v>
      </c>
      <c r="F470" s="13">
        <v>13019.119999999995</v>
      </c>
      <c r="G470" s="13">
        <v>189657.33000000007</v>
      </c>
      <c r="H470" s="106" t="s">
        <v>2861</v>
      </c>
      <c r="I470" s="106">
        <v>43831</v>
      </c>
      <c r="J470" s="106">
        <v>43849</v>
      </c>
      <c r="K470" s="106">
        <v>43831</v>
      </c>
      <c r="L470" s="106">
        <v>43855</v>
      </c>
      <c r="M470" s="106">
        <v>44713</v>
      </c>
      <c r="N470" s="106">
        <v>44778</v>
      </c>
      <c r="O470" s="106">
        <v>45657</v>
      </c>
      <c r="P470" s="106"/>
      <c r="Q470" s="106">
        <v>46022</v>
      </c>
    </row>
    <row r="471" spans="1:17" s="96" customFormat="1" ht="26" x14ac:dyDescent="0.35">
      <c r="A471" s="105" t="s">
        <v>2469</v>
      </c>
      <c r="B471" s="94" t="s">
        <v>2470</v>
      </c>
      <c r="C471" s="105" t="s">
        <v>2471</v>
      </c>
      <c r="D471" s="13">
        <f t="shared" si="7"/>
        <v>4000000</v>
      </c>
      <c r="E471" s="13">
        <v>3975437.36</v>
      </c>
      <c r="F471" s="13">
        <v>24562.64000000013</v>
      </c>
      <c r="G471" s="13">
        <v>292129.31449999998</v>
      </c>
      <c r="H471" s="106">
        <v>43101</v>
      </c>
      <c r="I471" s="106">
        <v>43011</v>
      </c>
      <c r="J471" s="106">
        <v>43131</v>
      </c>
      <c r="K471" s="106">
        <v>43191</v>
      </c>
      <c r="L471" s="106">
        <v>43341</v>
      </c>
      <c r="M471" s="106">
        <v>43341</v>
      </c>
      <c r="N471" s="106">
        <v>43741</v>
      </c>
      <c r="O471" s="106">
        <v>45657</v>
      </c>
      <c r="P471" s="106"/>
      <c r="Q471" s="106">
        <v>46022</v>
      </c>
    </row>
    <row r="472" spans="1:17" s="96" customFormat="1" ht="26" x14ac:dyDescent="0.35">
      <c r="A472" s="105" t="s">
        <v>2469</v>
      </c>
      <c r="B472" s="94" t="s">
        <v>2472</v>
      </c>
      <c r="C472" s="105" t="s">
        <v>2473</v>
      </c>
      <c r="D472" s="13">
        <f t="shared" si="7"/>
        <v>420000</v>
      </c>
      <c r="E472" s="13">
        <v>400000</v>
      </c>
      <c r="F472" s="13">
        <v>20000</v>
      </c>
      <c r="G472" s="13">
        <v>20000</v>
      </c>
      <c r="H472" s="106" t="s">
        <v>2862</v>
      </c>
      <c r="I472" s="106">
        <v>43207</v>
      </c>
      <c r="J472" s="106">
        <v>43327</v>
      </c>
      <c r="K472" s="106">
        <v>43387</v>
      </c>
      <c r="L472" s="106">
        <v>43537</v>
      </c>
      <c r="M472" s="106">
        <v>43537</v>
      </c>
      <c r="N472" s="106">
        <v>43937</v>
      </c>
      <c r="O472" s="106">
        <v>45657</v>
      </c>
      <c r="P472" s="106"/>
      <c r="Q472" s="106">
        <v>46022</v>
      </c>
    </row>
    <row r="473" spans="1:17" s="96" customFormat="1" ht="26" x14ac:dyDescent="0.35">
      <c r="A473" s="105" t="s">
        <v>2469</v>
      </c>
      <c r="B473" s="94" t="s">
        <v>2474</v>
      </c>
      <c r="C473" s="105" t="s">
        <v>2475</v>
      </c>
      <c r="D473" s="13">
        <f t="shared" si="7"/>
        <v>4888912.51</v>
      </c>
      <c r="E473" s="13">
        <v>4500000</v>
      </c>
      <c r="F473" s="13">
        <v>388912.50999999978</v>
      </c>
      <c r="G473" s="13">
        <v>388912.17350000003</v>
      </c>
      <c r="H473" s="106" t="s">
        <v>2727</v>
      </c>
      <c r="I473" s="106">
        <v>43358</v>
      </c>
      <c r="J473" s="106">
        <v>43478</v>
      </c>
      <c r="K473" s="106">
        <v>43538</v>
      </c>
      <c r="L473" s="106">
        <v>43688</v>
      </c>
      <c r="M473" s="106">
        <v>43688</v>
      </c>
      <c r="N473" s="106">
        <v>44088</v>
      </c>
      <c r="O473" s="106">
        <v>45657</v>
      </c>
      <c r="P473" s="106"/>
      <c r="Q473" s="106">
        <v>46022</v>
      </c>
    </row>
    <row r="474" spans="1:17" s="96" customFormat="1" ht="26" x14ac:dyDescent="0.35">
      <c r="A474" s="105" t="s">
        <v>2469</v>
      </c>
      <c r="B474" s="94" t="s">
        <v>2476</v>
      </c>
      <c r="C474" s="105" t="s">
        <v>2477</v>
      </c>
      <c r="D474" s="13">
        <f t="shared" si="7"/>
        <v>6000000</v>
      </c>
      <c r="E474" s="13">
        <v>5999776.7599999998</v>
      </c>
      <c r="F474" s="13">
        <v>223.24000000022352</v>
      </c>
      <c r="G474" s="13">
        <v>432568.11</v>
      </c>
      <c r="H474" s="106" t="s">
        <v>2727</v>
      </c>
      <c r="I474" s="106">
        <v>43358</v>
      </c>
      <c r="J474" s="106">
        <v>43478</v>
      </c>
      <c r="K474" s="106">
        <v>43538</v>
      </c>
      <c r="L474" s="106">
        <v>43688</v>
      </c>
      <c r="M474" s="106">
        <v>43688</v>
      </c>
      <c r="N474" s="106">
        <v>44088</v>
      </c>
      <c r="O474" s="106">
        <v>45657</v>
      </c>
      <c r="P474" s="106"/>
      <c r="Q474" s="106">
        <v>46022</v>
      </c>
    </row>
    <row r="475" spans="1:17" s="96" customFormat="1" ht="39" x14ac:dyDescent="0.35">
      <c r="A475" s="105" t="s">
        <v>2478</v>
      </c>
      <c r="B475" s="94" t="s">
        <v>2479</v>
      </c>
      <c r="C475" s="105" t="s">
        <v>2480</v>
      </c>
      <c r="D475" s="13">
        <f t="shared" si="7"/>
        <v>1176443.6100000001</v>
      </c>
      <c r="E475" s="13">
        <v>1176443.6100000001</v>
      </c>
      <c r="F475" s="13">
        <v>0</v>
      </c>
      <c r="G475" s="13">
        <v>1058799.2490000001</v>
      </c>
      <c r="H475" s="106" t="s">
        <v>2863</v>
      </c>
      <c r="I475" s="106">
        <v>44805</v>
      </c>
      <c r="J475" s="106">
        <v>44830</v>
      </c>
      <c r="K475" s="106">
        <v>44895</v>
      </c>
      <c r="L475" s="106">
        <v>44935</v>
      </c>
      <c r="M475" s="106">
        <v>44955</v>
      </c>
      <c r="N475" s="106">
        <v>44983</v>
      </c>
      <c r="O475" s="106">
        <v>46022</v>
      </c>
      <c r="P475" s="106"/>
      <c r="Q475" s="106">
        <v>46067</v>
      </c>
    </row>
    <row r="476" spans="1:17" s="96" customFormat="1" ht="39" x14ac:dyDescent="0.35">
      <c r="A476" s="105" t="s">
        <v>2478</v>
      </c>
      <c r="B476" s="94" t="s">
        <v>2481</v>
      </c>
      <c r="C476" s="105" t="s">
        <v>2482</v>
      </c>
      <c r="D476" s="13">
        <f t="shared" si="7"/>
        <v>865019.74</v>
      </c>
      <c r="E476" s="13">
        <v>795019.74</v>
      </c>
      <c r="F476" s="13">
        <v>70000</v>
      </c>
      <c r="G476" s="13">
        <v>715517.76600000006</v>
      </c>
      <c r="H476" s="106" t="s">
        <v>2864</v>
      </c>
      <c r="I476" s="106">
        <v>44835</v>
      </c>
      <c r="J476" s="106">
        <v>44860</v>
      </c>
      <c r="K476" s="106">
        <v>44925</v>
      </c>
      <c r="L476" s="106">
        <v>44965</v>
      </c>
      <c r="M476" s="106">
        <v>44985</v>
      </c>
      <c r="N476" s="106">
        <v>45013</v>
      </c>
      <c r="O476" s="106">
        <v>46022</v>
      </c>
      <c r="P476" s="106"/>
      <c r="Q476" s="106">
        <v>46067</v>
      </c>
    </row>
    <row r="477" spans="1:17" s="96" customFormat="1" ht="26" x14ac:dyDescent="0.35">
      <c r="A477" s="105" t="s">
        <v>2483</v>
      </c>
      <c r="B477" s="94" t="s">
        <v>2484</v>
      </c>
      <c r="C477" s="105" t="s">
        <v>2485</v>
      </c>
      <c r="D477" s="13">
        <f t="shared" si="7"/>
        <v>4776389.32</v>
      </c>
      <c r="E477" s="13">
        <v>4355731.1399999997</v>
      </c>
      <c r="F477" s="13">
        <v>420658.18000000063</v>
      </c>
      <c r="G477" s="13">
        <v>3556015.67</v>
      </c>
      <c r="H477" s="106" t="s">
        <v>2863</v>
      </c>
      <c r="I477" s="106">
        <v>44820</v>
      </c>
      <c r="J477" s="106">
        <v>44845</v>
      </c>
      <c r="K477" s="106">
        <v>44910</v>
      </c>
      <c r="L477" s="106">
        <v>44950</v>
      </c>
      <c r="M477" s="106">
        <v>44970</v>
      </c>
      <c r="N477" s="106">
        <v>44998</v>
      </c>
      <c r="O477" s="106">
        <v>46022</v>
      </c>
      <c r="P477" s="106"/>
      <c r="Q477" s="106">
        <v>46067</v>
      </c>
    </row>
    <row r="478" spans="1:17" s="96" customFormat="1" ht="26" x14ac:dyDescent="0.35">
      <c r="A478" s="105" t="s">
        <v>2486</v>
      </c>
      <c r="B478" s="94" t="s">
        <v>2487</v>
      </c>
      <c r="C478" s="105" t="s">
        <v>2488</v>
      </c>
      <c r="D478" s="13">
        <f t="shared" si="7"/>
        <v>4485413.91</v>
      </c>
      <c r="E478" s="13">
        <v>4485413.91</v>
      </c>
      <c r="F478" s="13">
        <v>0</v>
      </c>
      <c r="G478" s="13">
        <v>2637621.6500000004</v>
      </c>
      <c r="H478" s="106" t="s">
        <v>2865</v>
      </c>
      <c r="I478" s="106">
        <v>44621</v>
      </c>
      <c r="J478" s="106">
        <v>44646</v>
      </c>
      <c r="K478" s="106">
        <v>44711</v>
      </c>
      <c r="L478" s="106">
        <v>44751</v>
      </c>
      <c r="M478" s="106">
        <v>44771</v>
      </c>
      <c r="N478" s="106">
        <v>44799</v>
      </c>
      <c r="O478" s="106">
        <v>46022</v>
      </c>
      <c r="P478" s="106"/>
      <c r="Q478" s="106">
        <v>46067</v>
      </c>
    </row>
    <row r="479" spans="1:17" s="96" customFormat="1" ht="14.5" x14ac:dyDescent="0.35">
      <c r="A479" s="105" t="s">
        <v>2489</v>
      </c>
      <c r="B479" s="94" t="s">
        <v>2490</v>
      </c>
      <c r="C479" s="105" t="s">
        <v>2491</v>
      </c>
      <c r="D479" s="13">
        <f t="shared" si="7"/>
        <v>3606020.49</v>
      </c>
      <c r="E479" s="13">
        <v>3606020.49</v>
      </c>
      <c r="F479" s="13">
        <v>0</v>
      </c>
      <c r="G479" s="13">
        <v>3245418.4410000001</v>
      </c>
      <c r="H479" s="106">
        <v>45051</v>
      </c>
      <c r="I479" s="106">
        <v>44679</v>
      </c>
      <c r="J479" s="106">
        <v>44727</v>
      </c>
      <c r="K479" s="106">
        <v>44834</v>
      </c>
      <c r="L479" s="106">
        <v>44897</v>
      </c>
      <c r="M479" s="106">
        <v>44926</v>
      </c>
      <c r="N479" s="106">
        <v>44951</v>
      </c>
      <c r="O479" s="106">
        <v>46022</v>
      </c>
      <c r="P479" s="106"/>
      <c r="Q479" s="106">
        <v>46067</v>
      </c>
    </row>
    <row r="480" spans="1:17" s="96" customFormat="1" ht="39" x14ac:dyDescent="0.35">
      <c r="A480" s="105" t="s">
        <v>2404</v>
      </c>
      <c r="B480" s="94" t="s">
        <v>2492</v>
      </c>
      <c r="C480" s="105" t="s">
        <v>2493</v>
      </c>
      <c r="D480" s="13">
        <f t="shared" si="7"/>
        <v>5699650.9199999999</v>
      </c>
      <c r="E480" s="13">
        <v>5699650.9199999999</v>
      </c>
      <c r="F480" s="13">
        <v>0</v>
      </c>
      <c r="G480" s="13">
        <v>5129685.8279999997</v>
      </c>
      <c r="H480" s="106">
        <v>44558</v>
      </c>
      <c r="I480" s="106">
        <v>44613</v>
      </c>
      <c r="J480" s="106">
        <v>44695</v>
      </c>
      <c r="K480" s="106">
        <v>44805</v>
      </c>
      <c r="L480" s="106">
        <v>44900</v>
      </c>
      <c r="M480" s="106">
        <v>44932</v>
      </c>
      <c r="N480" s="106">
        <v>45228</v>
      </c>
      <c r="O480" s="106">
        <v>46022</v>
      </c>
      <c r="P480" s="106"/>
      <c r="Q480" s="106">
        <v>46067</v>
      </c>
    </row>
    <row r="481" spans="1:17" s="96" customFormat="1" ht="39" x14ac:dyDescent="0.35">
      <c r="A481" s="105" t="s">
        <v>2494</v>
      </c>
      <c r="B481" s="94" t="s">
        <v>2495</v>
      </c>
      <c r="C481" s="105" t="s">
        <v>2496</v>
      </c>
      <c r="D481" s="13">
        <f t="shared" si="7"/>
        <v>8000000</v>
      </c>
      <c r="E481" s="13">
        <v>8000000</v>
      </c>
      <c r="F481" s="13">
        <v>0</v>
      </c>
      <c r="G481" s="13">
        <v>1722021.0600000005</v>
      </c>
      <c r="H481" s="106">
        <v>44064</v>
      </c>
      <c r="I481" s="106">
        <v>43944</v>
      </c>
      <c r="J481" s="106">
        <v>43989</v>
      </c>
      <c r="K481" s="106">
        <v>44124</v>
      </c>
      <c r="L481" s="106">
        <v>44389</v>
      </c>
      <c r="M481" s="106">
        <v>44244</v>
      </c>
      <c r="N481" s="106">
        <v>44344</v>
      </c>
      <c r="O481" s="106">
        <v>45716</v>
      </c>
      <c r="P481" s="106"/>
      <c r="Q481" s="106">
        <v>46067</v>
      </c>
    </row>
    <row r="482" spans="1:17" s="96" customFormat="1" ht="26" x14ac:dyDescent="0.35">
      <c r="A482" s="105" t="s">
        <v>2497</v>
      </c>
      <c r="B482" s="94" t="s">
        <v>2498</v>
      </c>
      <c r="C482" s="105" t="s">
        <v>2499</v>
      </c>
      <c r="D482" s="13">
        <f t="shared" si="7"/>
        <v>150000</v>
      </c>
      <c r="E482" s="13">
        <v>150000</v>
      </c>
      <c r="F482" s="13">
        <v>0</v>
      </c>
      <c r="G482" s="13">
        <v>135000</v>
      </c>
      <c r="H482" s="106" t="s">
        <v>2866</v>
      </c>
      <c r="I482" s="106">
        <v>44832</v>
      </c>
      <c r="J482" s="106">
        <v>44914</v>
      </c>
      <c r="K482" s="106">
        <v>45024</v>
      </c>
      <c r="L482" s="106">
        <v>45119</v>
      </c>
      <c r="M482" s="106">
        <v>45151</v>
      </c>
      <c r="N482" s="106">
        <v>45151</v>
      </c>
      <c r="O482" s="106">
        <v>46022</v>
      </c>
      <c r="P482" s="106"/>
      <c r="Q482" s="106">
        <v>46067</v>
      </c>
    </row>
    <row r="483" spans="1:17" s="96" customFormat="1" ht="39" x14ac:dyDescent="0.35">
      <c r="A483" s="105" t="s">
        <v>2497</v>
      </c>
      <c r="B483" s="94" t="s">
        <v>2500</v>
      </c>
      <c r="C483" s="105" t="s">
        <v>2501</v>
      </c>
      <c r="D483" s="13">
        <f t="shared" si="7"/>
        <v>555100</v>
      </c>
      <c r="E483" s="13">
        <v>555100</v>
      </c>
      <c r="F483" s="13">
        <v>0</v>
      </c>
      <c r="G483" s="13">
        <v>499590</v>
      </c>
      <c r="H483" s="106" t="s">
        <v>2867</v>
      </c>
      <c r="I483" s="106">
        <v>44833</v>
      </c>
      <c r="J483" s="106">
        <v>44915</v>
      </c>
      <c r="K483" s="106">
        <v>45025</v>
      </c>
      <c r="L483" s="106">
        <v>45120</v>
      </c>
      <c r="M483" s="106">
        <v>45152</v>
      </c>
      <c r="N483" s="106">
        <v>45152</v>
      </c>
      <c r="O483" s="106">
        <v>46022</v>
      </c>
      <c r="P483" s="106"/>
      <c r="Q483" s="106">
        <v>46067</v>
      </c>
    </row>
    <row r="484" spans="1:17" s="96" customFormat="1" ht="39" x14ac:dyDescent="0.35">
      <c r="A484" s="105" t="s">
        <v>2497</v>
      </c>
      <c r="B484" s="94" t="s">
        <v>2502</v>
      </c>
      <c r="C484" s="105" t="s">
        <v>2503</v>
      </c>
      <c r="D484" s="13">
        <f t="shared" si="7"/>
        <v>109800</v>
      </c>
      <c r="E484" s="13">
        <v>109800</v>
      </c>
      <c r="F484" s="13">
        <v>0</v>
      </c>
      <c r="G484" s="13">
        <v>98820</v>
      </c>
      <c r="H484" s="106" t="s">
        <v>2867</v>
      </c>
      <c r="I484" s="106">
        <v>44833</v>
      </c>
      <c r="J484" s="106">
        <v>44915</v>
      </c>
      <c r="K484" s="106">
        <v>45025</v>
      </c>
      <c r="L484" s="106">
        <v>45120</v>
      </c>
      <c r="M484" s="106">
        <v>45152</v>
      </c>
      <c r="N484" s="106">
        <v>45152</v>
      </c>
      <c r="O484" s="106">
        <v>46022</v>
      </c>
      <c r="P484" s="106"/>
      <c r="Q484" s="106">
        <v>46067</v>
      </c>
    </row>
    <row r="485" spans="1:17" s="96" customFormat="1" ht="26" x14ac:dyDescent="0.35">
      <c r="A485" s="105" t="s">
        <v>2497</v>
      </c>
      <c r="B485" s="94" t="s">
        <v>2504</v>
      </c>
      <c r="C485" s="105" t="s">
        <v>2505</v>
      </c>
      <c r="D485" s="13">
        <f t="shared" si="7"/>
        <v>109800</v>
      </c>
      <c r="E485" s="13">
        <v>109800</v>
      </c>
      <c r="F485" s="13">
        <v>0</v>
      </c>
      <c r="G485" s="13">
        <v>98820</v>
      </c>
      <c r="H485" s="106" t="s">
        <v>2867</v>
      </c>
      <c r="I485" s="106">
        <v>44833</v>
      </c>
      <c r="J485" s="106">
        <v>44915</v>
      </c>
      <c r="K485" s="106">
        <v>45025</v>
      </c>
      <c r="L485" s="106">
        <v>45120</v>
      </c>
      <c r="M485" s="106">
        <v>45152</v>
      </c>
      <c r="N485" s="106">
        <v>45152</v>
      </c>
      <c r="O485" s="106">
        <v>46022</v>
      </c>
      <c r="P485" s="106"/>
      <c r="Q485" s="106">
        <v>46067</v>
      </c>
    </row>
    <row r="486" spans="1:17" s="96" customFormat="1" ht="26" x14ac:dyDescent="0.35">
      <c r="A486" s="105" t="s">
        <v>2497</v>
      </c>
      <c r="B486" s="94" t="s">
        <v>2506</v>
      </c>
      <c r="C486" s="105" t="s">
        <v>2507</v>
      </c>
      <c r="D486" s="13">
        <f t="shared" si="7"/>
        <v>195200</v>
      </c>
      <c r="E486" s="13">
        <v>195200</v>
      </c>
      <c r="F486" s="13">
        <v>0</v>
      </c>
      <c r="G486" s="13">
        <v>175680</v>
      </c>
      <c r="H486" s="106" t="s">
        <v>2867</v>
      </c>
      <c r="I486" s="106">
        <v>44833</v>
      </c>
      <c r="J486" s="106">
        <v>44915</v>
      </c>
      <c r="K486" s="106">
        <v>45025</v>
      </c>
      <c r="L486" s="106">
        <v>45120</v>
      </c>
      <c r="M486" s="106">
        <v>45152</v>
      </c>
      <c r="N486" s="106">
        <v>45152</v>
      </c>
      <c r="O486" s="106">
        <v>46022</v>
      </c>
      <c r="P486" s="106"/>
      <c r="Q486" s="106">
        <v>46067</v>
      </c>
    </row>
    <row r="487" spans="1:17" s="96" customFormat="1" ht="26" x14ac:dyDescent="0.35">
      <c r="A487" s="105" t="s">
        <v>2497</v>
      </c>
      <c r="B487" s="94" t="s">
        <v>2508</v>
      </c>
      <c r="C487" s="105" t="s">
        <v>2509</v>
      </c>
      <c r="D487" s="13">
        <f t="shared" si="7"/>
        <v>520940</v>
      </c>
      <c r="E487" s="13">
        <v>520940</v>
      </c>
      <c r="F487" s="13">
        <v>0</v>
      </c>
      <c r="G487" s="13">
        <v>468846</v>
      </c>
      <c r="H487" s="106" t="s">
        <v>2867</v>
      </c>
      <c r="I487" s="106">
        <v>44833</v>
      </c>
      <c r="J487" s="106">
        <v>44915</v>
      </c>
      <c r="K487" s="106">
        <v>45025</v>
      </c>
      <c r="L487" s="106">
        <v>45120</v>
      </c>
      <c r="M487" s="106">
        <v>45152</v>
      </c>
      <c r="N487" s="106">
        <v>45152</v>
      </c>
      <c r="O487" s="106">
        <v>46022</v>
      </c>
      <c r="P487" s="106"/>
      <c r="Q487" s="106">
        <v>46067</v>
      </c>
    </row>
    <row r="488" spans="1:17" s="96" customFormat="1" ht="26" x14ac:dyDescent="0.35">
      <c r="A488" s="105" t="s">
        <v>2510</v>
      </c>
      <c r="B488" s="94" t="s">
        <v>2511</v>
      </c>
      <c r="C488" s="105" t="s">
        <v>2512</v>
      </c>
      <c r="D488" s="13">
        <f t="shared" si="7"/>
        <v>197317.52</v>
      </c>
      <c r="E488" s="13">
        <v>197317.52</v>
      </c>
      <c r="F488" s="13">
        <v>0</v>
      </c>
      <c r="G488" s="13">
        <v>177585.76799999998</v>
      </c>
      <c r="H488" s="106" t="s">
        <v>2868</v>
      </c>
      <c r="I488" s="106">
        <v>43360</v>
      </c>
      <c r="J488" s="106">
        <v>43385</v>
      </c>
      <c r="K488" s="106">
        <v>43450</v>
      </c>
      <c r="L488" s="106">
        <v>43490</v>
      </c>
      <c r="M488" s="106">
        <v>43510</v>
      </c>
      <c r="N488" s="106">
        <v>43538</v>
      </c>
      <c r="O488" s="106">
        <v>46022</v>
      </c>
      <c r="P488" s="106"/>
      <c r="Q488" s="106">
        <v>46067</v>
      </c>
    </row>
    <row r="489" spans="1:17" s="96" customFormat="1" ht="14.5" x14ac:dyDescent="0.35">
      <c r="A489" s="105" t="s">
        <v>2513</v>
      </c>
      <c r="B489" s="94" t="s">
        <v>2514</v>
      </c>
      <c r="C489" s="105" t="s">
        <v>2515</v>
      </c>
      <c r="D489" s="13">
        <f t="shared" si="7"/>
        <v>200000</v>
      </c>
      <c r="E489" s="13">
        <v>200000</v>
      </c>
      <c r="F489" s="13">
        <v>0</v>
      </c>
      <c r="G489" s="13">
        <v>180000</v>
      </c>
      <c r="H489" s="106">
        <v>43858</v>
      </c>
      <c r="I489" s="106">
        <v>43913</v>
      </c>
      <c r="J489" s="106">
        <v>43995</v>
      </c>
      <c r="K489" s="106">
        <v>44105</v>
      </c>
      <c r="L489" s="106">
        <v>44200</v>
      </c>
      <c r="M489" s="106">
        <v>44232</v>
      </c>
      <c r="N489" s="106">
        <v>44528</v>
      </c>
      <c r="O489" s="106">
        <v>46022</v>
      </c>
      <c r="P489" s="106"/>
      <c r="Q489" s="106">
        <v>46067</v>
      </c>
    </row>
    <row r="490" spans="1:17" s="96" customFormat="1" ht="39" x14ac:dyDescent="0.35">
      <c r="A490" s="105" t="s">
        <v>2516</v>
      </c>
      <c r="B490" s="94" t="s">
        <v>2517</v>
      </c>
      <c r="C490" s="105" t="s">
        <v>2518</v>
      </c>
      <c r="D490" s="13">
        <f t="shared" si="7"/>
        <v>186000</v>
      </c>
      <c r="E490" s="13">
        <v>186000</v>
      </c>
      <c r="F490" s="13">
        <v>0</v>
      </c>
      <c r="G490" s="13">
        <v>167400</v>
      </c>
      <c r="H490" s="106" t="s">
        <v>2869</v>
      </c>
      <c r="I490" s="106">
        <v>44270</v>
      </c>
      <c r="J490" s="106">
        <v>44295</v>
      </c>
      <c r="K490" s="106">
        <v>44360</v>
      </c>
      <c r="L490" s="106">
        <v>44400</v>
      </c>
      <c r="M490" s="106">
        <v>44420</v>
      </c>
      <c r="N490" s="106">
        <v>44448</v>
      </c>
      <c r="O490" s="106">
        <v>46022</v>
      </c>
      <c r="P490" s="106"/>
      <c r="Q490" s="106">
        <v>46067</v>
      </c>
    </row>
    <row r="491" spans="1:17" s="96" customFormat="1" ht="39" x14ac:dyDescent="0.35">
      <c r="A491" s="105" t="s">
        <v>2519</v>
      </c>
      <c r="B491" s="94" t="s">
        <v>2520</v>
      </c>
      <c r="C491" s="105" t="s">
        <v>2521</v>
      </c>
      <c r="D491" s="13">
        <f t="shared" si="7"/>
        <v>200000</v>
      </c>
      <c r="E491" s="13">
        <v>200000</v>
      </c>
      <c r="F491" s="13">
        <v>0</v>
      </c>
      <c r="G491" s="13">
        <v>180000</v>
      </c>
      <c r="H491" s="106" t="s">
        <v>2870</v>
      </c>
      <c r="I491" s="106">
        <v>43245</v>
      </c>
      <c r="J491" s="106">
        <v>43270</v>
      </c>
      <c r="K491" s="106">
        <v>43335</v>
      </c>
      <c r="L491" s="106">
        <v>43375</v>
      </c>
      <c r="M491" s="106">
        <v>43395</v>
      </c>
      <c r="N491" s="106">
        <v>43423</v>
      </c>
      <c r="O491" s="106">
        <v>46022</v>
      </c>
      <c r="P491" s="106"/>
      <c r="Q491" s="106">
        <v>46067</v>
      </c>
    </row>
    <row r="492" spans="1:17" s="96" customFormat="1" ht="39" x14ac:dyDescent="0.35">
      <c r="A492" s="105" t="s">
        <v>2522</v>
      </c>
      <c r="B492" s="94" t="s">
        <v>2523</v>
      </c>
      <c r="C492" s="105" t="s">
        <v>2524</v>
      </c>
      <c r="D492" s="13">
        <f t="shared" si="7"/>
        <v>200000</v>
      </c>
      <c r="E492" s="13">
        <v>200000</v>
      </c>
      <c r="F492" s="13">
        <v>0</v>
      </c>
      <c r="G492" s="13">
        <v>180000</v>
      </c>
      <c r="H492" s="106" t="s">
        <v>2854</v>
      </c>
      <c r="I492" s="106">
        <v>43343</v>
      </c>
      <c r="J492" s="106">
        <v>43368</v>
      </c>
      <c r="K492" s="106">
        <v>43433</v>
      </c>
      <c r="L492" s="106">
        <v>43473</v>
      </c>
      <c r="M492" s="106">
        <v>43493</v>
      </c>
      <c r="N492" s="106">
        <v>43521</v>
      </c>
      <c r="O492" s="106">
        <v>46022</v>
      </c>
      <c r="P492" s="106"/>
      <c r="Q492" s="106">
        <v>46067</v>
      </c>
    </row>
    <row r="493" spans="1:17" s="96" customFormat="1" ht="39" x14ac:dyDescent="0.35">
      <c r="A493" s="105" t="s">
        <v>2525</v>
      </c>
      <c r="B493" s="94" t="s">
        <v>2526</v>
      </c>
      <c r="C493" s="105" t="s">
        <v>2527</v>
      </c>
      <c r="D493" s="13">
        <f t="shared" si="7"/>
        <v>197000000</v>
      </c>
      <c r="E493" s="13">
        <v>46713888</v>
      </c>
      <c r="F493" s="13">
        <v>150286112</v>
      </c>
      <c r="G493" s="13">
        <v>30063054.399999999</v>
      </c>
      <c r="H493" s="106">
        <v>43456</v>
      </c>
      <c r="I493" s="106">
        <v>43461</v>
      </c>
      <c r="J493" s="106">
        <v>43486</v>
      </c>
      <c r="K493" s="106">
        <v>43551</v>
      </c>
      <c r="L493" s="106">
        <v>43591</v>
      </c>
      <c r="M493" s="106">
        <v>43611</v>
      </c>
      <c r="N493" s="106">
        <v>43639</v>
      </c>
      <c r="O493" s="106">
        <v>46022</v>
      </c>
      <c r="P493" s="106"/>
      <c r="Q493" s="106">
        <v>46067</v>
      </c>
    </row>
    <row r="494" spans="1:17" s="96" customFormat="1" ht="26" x14ac:dyDescent="0.35">
      <c r="A494" s="105" t="s">
        <v>2528</v>
      </c>
      <c r="B494" s="94" t="s">
        <v>2529</v>
      </c>
      <c r="C494" s="105" t="s">
        <v>2530</v>
      </c>
      <c r="D494" s="13">
        <f t="shared" si="7"/>
        <v>348000</v>
      </c>
      <c r="E494" s="13">
        <v>284830.3</v>
      </c>
      <c r="F494" s="13">
        <v>63169.700000000012</v>
      </c>
      <c r="G494" s="13">
        <v>27538.869999999995</v>
      </c>
      <c r="H494" s="106" t="s">
        <v>2807</v>
      </c>
      <c r="I494" s="106">
        <v>41296</v>
      </c>
      <c r="J494" s="106">
        <v>41291</v>
      </c>
      <c r="K494" s="106">
        <v>41297</v>
      </c>
      <c r="L494" s="106">
        <v>41291</v>
      </c>
      <c r="M494" s="106">
        <v>42687</v>
      </c>
      <c r="N494" s="106">
        <v>42140</v>
      </c>
      <c r="O494" s="106">
        <v>45657</v>
      </c>
      <c r="P494" s="106"/>
      <c r="Q494" s="106">
        <v>46022</v>
      </c>
    </row>
    <row r="495" spans="1:17" s="96" customFormat="1" ht="14.5" x14ac:dyDescent="0.35">
      <c r="A495" s="105" t="s">
        <v>279</v>
      </c>
      <c r="B495" s="94" t="s">
        <v>2531</v>
      </c>
      <c r="C495" s="105" t="s">
        <v>2532</v>
      </c>
      <c r="D495" s="13">
        <f t="shared" si="7"/>
        <v>700000</v>
      </c>
      <c r="E495" s="13">
        <v>658306.12</v>
      </c>
      <c r="F495" s="13">
        <v>41693.880000000005</v>
      </c>
      <c r="G495" s="13">
        <v>111143.47999999998</v>
      </c>
      <c r="H495" s="106" t="s">
        <v>2705</v>
      </c>
      <c r="I495" s="106">
        <v>43230</v>
      </c>
      <c r="J495" s="106">
        <v>43230</v>
      </c>
      <c r="K495" s="106">
        <v>43537</v>
      </c>
      <c r="L495" s="106">
        <v>43537</v>
      </c>
      <c r="M495" s="106">
        <v>44254</v>
      </c>
      <c r="N495" s="106">
        <v>44254</v>
      </c>
      <c r="O495" s="106">
        <v>45657</v>
      </c>
      <c r="P495" s="106"/>
      <c r="Q495" s="106">
        <v>46022</v>
      </c>
    </row>
    <row r="496" spans="1:17" s="96" customFormat="1" ht="26" x14ac:dyDescent="0.35">
      <c r="A496" s="105" t="s">
        <v>2533</v>
      </c>
      <c r="B496" s="94" t="s">
        <v>2534</v>
      </c>
      <c r="C496" s="105" t="s">
        <v>2535</v>
      </c>
      <c r="D496" s="13">
        <f t="shared" si="7"/>
        <v>300000</v>
      </c>
      <c r="E496" s="13">
        <v>241427</v>
      </c>
      <c r="F496" s="13">
        <v>58573</v>
      </c>
      <c r="G496" s="13">
        <v>29284.169999999984</v>
      </c>
      <c r="H496" s="106" t="s">
        <v>2871</v>
      </c>
      <c r="I496" s="106">
        <v>43777</v>
      </c>
      <c r="J496" s="106">
        <v>43795</v>
      </c>
      <c r="K496" s="106">
        <v>43777</v>
      </c>
      <c r="L496" s="106">
        <v>43801</v>
      </c>
      <c r="M496" s="106">
        <v>44392</v>
      </c>
      <c r="N496" s="106">
        <v>44457</v>
      </c>
      <c r="O496" s="106">
        <v>45657</v>
      </c>
      <c r="P496" s="106"/>
      <c r="Q496" s="106">
        <v>46022</v>
      </c>
    </row>
    <row r="497" spans="1:17" s="96" customFormat="1" ht="26" x14ac:dyDescent="0.35">
      <c r="A497" s="105" t="s">
        <v>441</v>
      </c>
      <c r="B497" s="94" t="s">
        <v>2536</v>
      </c>
      <c r="C497" s="105" t="s">
        <v>2537</v>
      </c>
      <c r="D497" s="13">
        <f t="shared" si="7"/>
        <v>698000</v>
      </c>
      <c r="E497" s="13">
        <v>675968.51</v>
      </c>
      <c r="F497" s="13">
        <v>22031.489999999991</v>
      </c>
      <c r="G497" s="13">
        <v>69870.060000000056</v>
      </c>
      <c r="H497" s="106" t="s">
        <v>2872</v>
      </c>
      <c r="I497" s="106">
        <v>43711</v>
      </c>
      <c r="J497" s="106">
        <v>43831</v>
      </c>
      <c r="K497" s="106">
        <v>43891</v>
      </c>
      <c r="L497" s="106">
        <v>44041</v>
      </c>
      <c r="M497" s="106">
        <v>43910</v>
      </c>
      <c r="N497" s="106">
        <v>44462</v>
      </c>
      <c r="O497" s="106">
        <v>45657</v>
      </c>
      <c r="P497" s="106"/>
      <c r="Q497" s="106">
        <v>46022</v>
      </c>
    </row>
    <row r="498" spans="1:17" s="96" customFormat="1" ht="14.5" x14ac:dyDescent="0.35">
      <c r="A498" s="105" t="s">
        <v>417</v>
      </c>
      <c r="B498" s="94" t="s">
        <v>2538</v>
      </c>
      <c r="C498" s="105" t="s">
        <v>2539</v>
      </c>
      <c r="D498" s="13">
        <f t="shared" si="7"/>
        <v>633721.5</v>
      </c>
      <c r="E498" s="13">
        <v>633721.5</v>
      </c>
      <c r="F498" s="13">
        <v>0</v>
      </c>
      <c r="G498" s="13">
        <v>131969.78000000003</v>
      </c>
      <c r="H498" s="106" t="s">
        <v>2873</v>
      </c>
      <c r="I498" s="106">
        <v>41296</v>
      </c>
      <c r="J498" s="106">
        <v>41296</v>
      </c>
      <c r="K498" s="106">
        <v>41296</v>
      </c>
      <c r="L498" s="106">
        <v>41296</v>
      </c>
      <c r="M498" s="106">
        <v>43252</v>
      </c>
      <c r="N498" s="106">
        <v>43403</v>
      </c>
      <c r="O498" s="106">
        <v>45716</v>
      </c>
      <c r="P498" s="106"/>
      <c r="Q498" s="106">
        <v>46067</v>
      </c>
    </row>
    <row r="499" spans="1:17" s="96" customFormat="1" ht="26" x14ac:dyDescent="0.35">
      <c r="A499" s="105" t="s">
        <v>2540</v>
      </c>
      <c r="B499" s="94" t="s">
        <v>2541</v>
      </c>
      <c r="C499" s="105" t="s">
        <v>2542</v>
      </c>
      <c r="D499" s="13">
        <f t="shared" si="7"/>
        <v>700000</v>
      </c>
      <c r="E499" s="13">
        <v>672821.79</v>
      </c>
      <c r="F499" s="13">
        <v>27178.209999999963</v>
      </c>
      <c r="G499" s="13">
        <v>67332.080000000075</v>
      </c>
      <c r="H499" s="106" t="s">
        <v>2874</v>
      </c>
      <c r="I499" s="106">
        <v>43273</v>
      </c>
      <c r="J499" s="106">
        <v>43273</v>
      </c>
      <c r="K499" s="106">
        <v>43273</v>
      </c>
      <c r="L499" s="106">
        <v>43273</v>
      </c>
      <c r="M499" s="106">
        <v>43957</v>
      </c>
      <c r="N499" s="106">
        <v>44300</v>
      </c>
      <c r="O499" s="106">
        <v>45657</v>
      </c>
      <c r="P499" s="106"/>
      <c r="Q499" s="106">
        <v>46022</v>
      </c>
    </row>
    <row r="500" spans="1:17" s="96" customFormat="1" ht="26" x14ac:dyDescent="0.35">
      <c r="A500" s="105" t="s">
        <v>2543</v>
      </c>
      <c r="B500" s="94" t="s">
        <v>2544</v>
      </c>
      <c r="C500" s="105" t="s">
        <v>2545</v>
      </c>
      <c r="D500" s="13">
        <f t="shared" si="7"/>
        <v>300000</v>
      </c>
      <c r="E500" s="13">
        <v>288938.83</v>
      </c>
      <c r="F500" s="13">
        <v>11061.169999999984</v>
      </c>
      <c r="G500" s="13">
        <v>54990.340000000026</v>
      </c>
      <c r="H500" s="106" t="s">
        <v>2705</v>
      </c>
      <c r="I500" s="106">
        <v>43549</v>
      </c>
      <c r="J500" s="106">
        <v>43567</v>
      </c>
      <c r="K500" s="106">
        <v>43549</v>
      </c>
      <c r="L500" s="106">
        <v>43573</v>
      </c>
      <c r="M500" s="106">
        <v>43922</v>
      </c>
      <c r="N500" s="106">
        <v>43987</v>
      </c>
      <c r="O500" s="106">
        <v>45657</v>
      </c>
      <c r="P500" s="106"/>
      <c r="Q500" s="106">
        <v>46022</v>
      </c>
    </row>
    <row r="501" spans="1:17" s="96" customFormat="1" ht="14.5" x14ac:dyDescent="0.35">
      <c r="A501" s="105" t="s">
        <v>306</v>
      </c>
      <c r="B501" s="94" t="s">
        <v>2546</v>
      </c>
      <c r="C501" s="105" t="s">
        <v>2547</v>
      </c>
      <c r="D501" s="13">
        <f t="shared" si="7"/>
        <v>950000</v>
      </c>
      <c r="E501" s="13">
        <v>828886.01</v>
      </c>
      <c r="F501" s="13">
        <v>121113.98999999999</v>
      </c>
      <c r="G501" s="13">
        <v>115259.5</v>
      </c>
      <c r="H501" s="106" t="s">
        <v>2858</v>
      </c>
      <c r="I501" s="106">
        <v>43227</v>
      </c>
      <c r="J501" s="106">
        <v>43227</v>
      </c>
      <c r="K501" s="106">
        <v>43227</v>
      </c>
      <c r="L501" s="106">
        <v>43227</v>
      </c>
      <c r="M501" s="106">
        <v>43475</v>
      </c>
      <c r="N501" s="106">
        <v>43810</v>
      </c>
      <c r="O501" s="106">
        <v>45657</v>
      </c>
      <c r="P501" s="106"/>
      <c r="Q501" s="106">
        <v>46022</v>
      </c>
    </row>
    <row r="502" spans="1:17" s="96" customFormat="1" ht="26" x14ac:dyDescent="0.35">
      <c r="A502" s="105" t="s">
        <v>321</v>
      </c>
      <c r="B502" s="94" t="s">
        <v>2548</v>
      </c>
      <c r="C502" s="105" t="s">
        <v>2549</v>
      </c>
      <c r="D502" s="13">
        <f t="shared" si="7"/>
        <v>700000</v>
      </c>
      <c r="E502" s="13">
        <v>638352.85</v>
      </c>
      <c r="F502" s="13">
        <v>61647.150000000023</v>
      </c>
      <c r="G502" s="13">
        <v>123981.56</v>
      </c>
      <c r="H502" s="106" t="s">
        <v>2875</v>
      </c>
      <c r="I502" s="106">
        <v>43180</v>
      </c>
      <c r="J502" s="106">
        <v>43180</v>
      </c>
      <c r="K502" s="106">
        <v>43180</v>
      </c>
      <c r="L502" s="106">
        <v>43180</v>
      </c>
      <c r="M502" s="106">
        <v>43497</v>
      </c>
      <c r="N502" s="106">
        <v>43714</v>
      </c>
      <c r="O502" s="106">
        <v>45657</v>
      </c>
      <c r="P502" s="106"/>
      <c r="Q502" s="106">
        <v>46022</v>
      </c>
    </row>
    <row r="503" spans="1:17" s="96" customFormat="1" ht="14.5" x14ac:dyDescent="0.35">
      <c r="A503" s="105" t="s">
        <v>513</v>
      </c>
      <c r="B503" s="94" t="s">
        <v>2550</v>
      </c>
      <c r="C503" s="105" t="s">
        <v>2551</v>
      </c>
      <c r="D503" s="13">
        <f t="shared" si="7"/>
        <v>700000</v>
      </c>
      <c r="E503" s="13">
        <v>663041.46</v>
      </c>
      <c r="F503" s="13">
        <v>36958.540000000037</v>
      </c>
      <c r="G503" s="13">
        <v>257616.20999999996</v>
      </c>
      <c r="H503" s="106" t="s">
        <v>2705</v>
      </c>
      <c r="I503" s="106">
        <v>43545</v>
      </c>
      <c r="J503" s="106">
        <v>43605</v>
      </c>
      <c r="K503" s="106">
        <v>43545</v>
      </c>
      <c r="L503" s="106">
        <v>43635</v>
      </c>
      <c r="M503" s="106">
        <v>43900</v>
      </c>
      <c r="N503" s="106">
        <v>44350</v>
      </c>
      <c r="O503" s="106">
        <v>45716</v>
      </c>
      <c r="P503" s="106"/>
      <c r="Q503" s="106">
        <v>46067</v>
      </c>
    </row>
    <row r="504" spans="1:17" s="96" customFormat="1" ht="39" x14ac:dyDescent="0.35">
      <c r="A504" s="105" t="s">
        <v>2552</v>
      </c>
      <c r="B504" s="94" t="s">
        <v>2553</v>
      </c>
      <c r="C504" s="105" t="s">
        <v>2554</v>
      </c>
      <c r="D504" s="13">
        <f t="shared" si="7"/>
        <v>699968.87</v>
      </c>
      <c r="E504" s="13">
        <v>672045.64</v>
      </c>
      <c r="F504" s="13">
        <v>27923.229999999981</v>
      </c>
      <c r="G504" s="13">
        <v>54701.559999999823</v>
      </c>
      <c r="H504" s="106" t="s">
        <v>2876</v>
      </c>
      <c r="I504" s="106">
        <v>44081</v>
      </c>
      <c r="J504" s="106">
        <v>44081</v>
      </c>
      <c r="K504" s="106">
        <v>44132</v>
      </c>
      <c r="L504" s="106">
        <v>44132</v>
      </c>
      <c r="M504" s="106">
        <v>44245</v>
      </c>
      <c r="N504" s="106">
        <v>44245</v>
      </c>
      <c r="O504" s="106">
        <v>45657</v>
      </c>
      <c r="P504" s="106"/>
      <c r="Q504" s="106">
        <v>46022</v>
      </c>
    </row>
    <row r="505" spans="1:17" s="96" customFormat="1" ht="14.5" x14ac:dyDescent="0.35">
      <c r="A505" s="105" t="s">
        <v>312</v>
      </c>
      <c r="B505" s="94" t="s">
        <v>2555</v>
      </c>
      <c r="C505" s="105" t="s">
        <v>2556</v>
      </c>
      <c r="D505" s="13">
        <f t="shared" si="7"/>
        <v>288145.58</v>
      </c>
      <c r="E505" s="13">
        <v>259591.97</v>
      </c>
      <c r="F505" s="13">
        <v>28553.610000000015</v>
      </c>
      <c r="G505" s="13">
        <v>136251.96000000002</v>
      </c>
      <c r="H505" s="106">
        <v>44335</v>
      </c>
      <c r="I505" s="106">
        <v>43270</v>
      </c>
      <c r="J505" s="106">
        <v>43295</v>
      </c>
      <c r="K505" s="106">
        <v>43360</v>
      </c>
      <c r="L505" s="106">
        <v>43400</v>
      </c>
      <c r="M505" s="106">
        <v>43420</v>
      </c>
      <c r="N505" s="106">
        <v>43448</v>
      </c>
      <c r="O505" s="106">
        <v>46022</v>
      </c>
      <c r="P505" s="106"/>
      <c r="Q505" s="106">
        <v>46067</v>
      </c>
    </row>
    <row r="506" spans="1:17" s="96" customFormat="1" ht="39" x14ac:dyDescent="0.35">
      <c r="A506" s="105" t="s">
        <v>2557</v>
      </c>
      <c r="B506" s="94" t="s">
        <v>2558</v>
      </c>
      <c r="C506" s="105" t="s">
        <v>2559</v>
      </c>
      <c r="D506" s="13">
        <f t="shared" si="7"/>
        <v>231195.34</v>
      </c>
      <c r="E506" s="13">
        <v>229629.78</v>
      </c>
      <c r="F506" s="13">
        <v>1565.5599999999977</v>
      </c>
      <c r="G506" s="13">
        <v>48602.3</v>
      </c>
      <c r="H506" s="106" t="s">
        <v>2877</v>
      </c>
      <c r="I506" s="106">
        <v>43273</v>
      </c>
      <c r="J506" s="106">
        <v>43393</v>
      </c>
      <c r="K506" s="106">
        <v>43273</v>
      </c>
      <c r="L506" s="106">
        <v>43473</v>
      </c>
      <c r="M506" s="106">
        <v>44095</v>
      </c>
      <c r="N506" s="106">
        <v>44595</v>
      </c>
      <c r="O506" s="106">
        <v>45716</v>
      </c>
      <c r="P506" s="106"/>
      <c r="Q506" s="106">
        <v>46067</v>
      </c>
    </row>
    <row r="507" spans="1:17" s="96" customFormat="1" ht="26" x14ac:dyDescent="0.35">
      <c r="A507" s="105" t="s">
        <v>1754</v>
      </c>
      <c r="B507" s="94" t="s">
        <v>2560</v>
      </c>
      <c r="C507" s="105" t="s">
        <v>2561</v>
      </c>
      <c r="D507" s="13">
        <f t="shared" si="7"/>
        <v>299966</v>
      </c>
      <c r="E507" s="13">
        <v>276952.45</v>
      </c>
      <c r="F507" s="13">
        <v>23013.549999999988</v>
      </c>
      <c r="G507" s="13">
        <v>249952.45</v>
      </c>
      <c r="H507" s="106" t="s">
        <v>2876</v>
      </c>
      <c r="I507" s="106">
        <v>43549</v>
      </c>
      <c r="J507" s="106">
        <v>43574</v>
      </c>
      <c r="K507" s="106">
        <v>43639</v>
      </c>
      <c r="L507" s="106">
        <v>43679</v>
      </c>
      <c r="M507" s="106">
        <v>43699</v>
      </c>
      <c r="N507" s="106">
        <v>43727</v>
      </c>
      <c r="O507" s="106">
        <v>46022</v>
      </c>
      <c r="P507" s="106"/>
      <c r="Q507" s="106">
        <v>46067</v>
      </c>
    </row>
    <row r="508" spans="1:17" s="96" customFormat="1" ht="26" x14ac:dyDescent="0.35">
      <c r="A508" s="105" t="s">
        <v>2562</v>
      </c>
      <c r="B508" s="94" t="s">
        <v>2563</v>
      </c>
      <c r="C508" s="105" t="s">
        <v>2564</v>
      </c>
      <c r="D508" s="13">
        <f t="shared" si="7"/>
        <v>816507.06</v>
      </c>
      <c r="E508" s="13">
        <v>798918.51</v>
      </c>
      <c r="F508" s="13">
        <v>17588.550000000047</v>
      </c>
      <c r="G508" s="13">
        <v>229386.38</v>
      </c>
      <c r="H508" s="106" t="s">
        <v>2878</v>
      </c>
      <c r="I508" s="106">
        <v>43525</v>
      </c>
      <c r="J508" s="106">
        <v>43550</v>
      </c>
      <c r="K508" s="106">
        <v>43525</v>
      </c>
      <c r="L508" s="106">
        <v>43550</v>
      </c>
      <c r="M508" s="106">
        <v>44440</v>
      </c>
      <c r="N508" s="106">
        <v>44624</v>
      </c>
      <c r="O508" s="106">
        <v>45716</v>
      </c>
      <c r="P508" s="106"/>
      <c r="Q508" s="106">
        <v>46067</v>
      </c>
    </row>
    <row r="509" spans="1:17" s="96" customFormat="1" ht="39" x14ac:dyDescent="0.35">
      <c r="A509" s="105" t="s">
        <v>2565</v>
      </c>
      <c r="B509" s="94" t="s">
        <v>2566</v>
      </c>
      <c r="C509" s="105" t="s">
        <v>2567</v>
      </c>
      <c r="D509" s="13">
        <f t="shared" si="7"/>
        <v>289460.07</v>
      </c>
      <c r="E509" s="13">
        <v>284032.90000000002</v>
      </c>
      <c r="F509" s="13">
        <v>5427.1699999999837</v>
      </c>
      <c r="G509" s="13">
        <v>74457.900000000023</v>
      </c>
      <c r="H509" s="106" t="s">
        <v>2879</v>
      </c>
      <c r="I509" s="106">
        <v>44229</v>
      </c>
      <c r="J509" s="106">
        <v>44379</v>
      </c>
      <c r="K509" s="106">
        <v>44361</v>
      </c>
      <c r="L509" s="106">
        <v>44611</v>
      </c>
      <c r="M509" s="106">
        <v>44771</v>
      </c>
      <c r="N509" s="106">
        <v>45071</v>
      </c>
      <c r="O509" s="106">
        <v>45716</v>
      </c>
      <c r="P509" s="106"/>
      <c r="Q509" s="106">
        <v>46067</v>
      </c>
    </row>
    <row r="510" spans="1:17" s="96" customFormat="1" ht="26" x14ac:dyDescent="0.35">
      <c r="A510" s="105" t="s">
        <v>2350</v>
      </c>
      <c r="B510" s="94" t="s">
        <v>2568</v>
      </c>
      <c r="C510" s="105" t="s">
        <v>2569</v>
      </c>
      <c r="D510" s="13">
        <f t="shared" si="7"/>
        <v>950000</v>
      </c>
      <c r="E510" s="13">
        <v>868715.25</v>
      </c>
      <c r="F510" s="13">
        <v>81284.75</v>
      </c>
      <c r="G510" s="13">
        <v>358259.52</v>
      </c>
      <c r="H510" s="106" t="s">
        <v>2858</v>
      </c>
      <c r="I510" s="106">
        <v>43223</v>
      </c>
      <c r="J510" s="106">
        <v>43423</v>
      </c>
      <c r="K510" s="106">
        <v>43223</v>
      </c>
      <c r="L510" s="106">
        <v>43473</v>
      </c>
      <c r="M510" s="106">
        <v>43475</v>
      </c>
      <c r="N510" s="106">
        <v>43975</v>
      </c>
      <c r="O510" s="106">
        <v>45716</v>
      </c>
      <c r="P510" s="106"/>
      <c r="Q510" s="106">
        <v>46067</v>
      </c>
    </row>
    <row r="511" spans="1:17" s="96" customFormat="1" ht="14.5" x14ac:dyDescent="0.35">
      <c r="A511" s="105" t="s">
        <v>2570</v>
      </c>
      <c r="B511" s="94" t="s">
        <v>2571</v>
      </c>
      <c r="C511" s="105" t="s">
        <v>2572</v>
      </c>
      <c r="D511" s="13">
        <f t="shared" si="7"/>
        <v>5437720.9900000002</v>
      </c>
      <c r="E511" s="13">
        <v>5437720.9900000002</v>
      </c>
      <c r="F511" s="13">
        <v>0</v>
      </c>
      <c r="G511" s="13">
        <v>164261.8200000003</v>
      </c>
      <c r="H511" s="106" t="s">
        <v>2880</v>
      </c>
      <c r="I511" s="106">
        <v>41963</v>
      </c>
      <c r="J511" s="106">
        <v>41963</v>
      </c>
      <c r="K511" s="106">
        <v>42179</v>
      </c>
      <c r="L511" s="106">
        <v>42136</v>
      </c>
      <c r="M511" s="106">
        <v>42180</v>
      </c>
      <c r="N511" s="106">
        <v>42180</v>
      </c>
      <c r="O511" s="106">
        <v>45657</v>
      </c>
      <c r="P511" s="106"/>
      <c r="Q511" s="106">
        <v>46022</v>
      </c>
    </row>
    <row r="512" spans="1:17" s="96" customFormat="1" ht="39" x14ac:dyDescent="0.35">
      <c r="A512" s="105" t="s">
        <v>546</v>
      </c>
      <c r="B512" s="94" t="s">
        <v>2573</v>
      </c>
      <c r="C512" s="105" t="s">
        <v>2574</v>
      </c>
      <c r="D512" s="13">
        <f t="shared" si="7"/>
        <v>1499244.89</v>
      </c>
      <c r="E512" s="13">
        <v>1240439.6599999999</v>
      </c>
      <c r="F512" s="13">
        <v>258805.22999999998</v>
      </c>
      <c r="G512" s="13">
        <v>47044.480000000003</v>
      </c>
      <c r="H512" s="106" t="s">
        <v>2881</v>
      </c>
      <c r="I512" s="106">
        <v>43081</v>
      </c>
      <c r="J512" s="106">
        <v>43096</v>
      </c>
      <c r="K512" s="106">
        <v>43125</v>
      </c>
      <c r="L512" s="106">
        <v>43130</v>
      </c>
      <c r="M512" s="106">
        <v>43759</v>
      </c>
      <c r="N512" s="106">
        <v>43874</v>
      </c>
      <c r="O512" s="106">
        <v>45657</v>
      </c>
      <c r="P512" s="106"/>
      <c r="Q512" s="106">
        <v>46022</v>
      </c>
    </row>
    <row r="513" spans="1:17" s="96" customFormat="1" ht="26" x14ac:dyDescent="0.35">
      <c r="A513" s="105" t="s">
        <v>2350</v>
      </c>
      <c r="B513" s="94" t="s">
        <v>2575</v>
      </c>
      <c r="C513" s="105" t="s">
        <v>2576</v>
      </c>
      <c r="D513" s="13">
        <f t="shared" si="7"/>
        <v>340000</v>
      </c>
      <c r="E513" s="13">
        <v>298302.53999999998</v>
      </c>
      <c r="F513" s="13">
        <v>41697.460000000021</v>
      </c>
      <c r="G513" s="13">
        <v>12584.32</v>
      </c>
      <c r="H513" s="106">
        <v>43298</v>
      </c>
      <c r="I513" s="106">
        <v>43447</v>
      </c>
      <c r="J513" s="106">
        <v>43447</v>
      </c>
      <c r="K513" s="106">
        <v>43447</v>
      </c>
      <c r="L513" s="106">
        <v>43447</v>
      </c>
      <c r="M513" s="106">
        <v>43854</v>
      </c>
      <c r="N513" s="106">
        <v>43854</v>
      </c>
      <c r="O513" s="106">
        <v>45657</v>
      </c>
      <c r="P513" s="106"/>
      <c r="Q513" s="106">
        <v>46022</v>
      </c>
    </row>
    <row r="514" spans="1:17" s="96" customFormat="1" ht="78" x14ac:dyDescent="0.35">
      <c r="A514" s="105" t="s">
        <v>573</v>
      </c>
      <c r="B514" s="94" t="s">
        <v>2577</v>
      </c>
      <c r="C514" s="105" t="s">
        <v>2578</v>
      </c>
      <c r="D514" s="13">
        <f t="shared" si="7"/>
        <v>1450000</v>
      </c>
      <c r="E514" s="13">
        <v>1151321.8799999999</v>
      </c>
      <c r="F514" s="13">
        <v>298678.12000000011</v>
      </c>
      <c r="G514" s="13">
        <v>38410.36</v>
      </c>
      <c r="H514" s="106">
        <v>43318</v>
      </c>
      <c r="I514" s="106">
        <v>43643</v>
      </c>
      <c r="J514" s="106">
        <v>43643</v>
      </c>
      <c r="K514" s="106">
        <v>43643</v>
      </c>
      <c r="L514" s="106">
        <v>43643</v>
      </c>
      <c r="M514" s="106">
        <v>44032</v>
      </c>
      <c r="N514" s="106">
        <v>44147</v>
      </c>
      <c r="O514" s="106">
        <v>45657</v>
      </c>
      <c r="P514" s="106"/>
      <c r="Q514" s="106">
        <v>46022</v>
      </c>
    </row>
    <row r="515" spans="1:17" s="96" customFormat="1" ht="26" x14ac:dyDescent="0.35">
      <c r="A515" s="105" t="s">
        <v>1736</v>
      </c>
      <c r="B515" s="94" t="s">
        <v>2579</v>
      </c>
      <c r="C515" s="105" t="s">
        <v>2580</v>
      </c>
      <c r="D515" s="13">
        <f t="shared" si="7"/>
        <v>657234.69999999995</v>
      </c>
      <c r="E515" s="13">
        <v>481722.61</v>
      </c>
      <c r="F515" s="13">
        <v>175512.08999999997</v>
      </c>
      <c r="G515" s="13">
        <v>21122.15</v>
      </c>
      <c r="H515" s="106">
        <v>43292</v>
      </c>
      <c r="I515" s="106">
        <v>43112</v>
      </c>
      <c r="J515" s="106">
        <v>43130</v>
      </c>
      <c r="K515" s="106">
        <v>43112</v>
      </c>
      <c r="L515" s="106">
        <v>43136</v>
      </c>
      <c r="M515" s="106">
        <v>43648</v>
      </c>
      <c r="N515" s="106">
        <v>43713</v>
      </c>
      <c r="O515" s="106">
        <v>45657</v>
      </c>
      <c r="P515" s="106"/>
      <c r="Q515" s="106">
        <v>46022</v>
      </c>
    </row>
    <row r="516" spans="1:17" s="96" customFormat="1" ht="14.5" x14ac:dyDescent="0.35">
      <c r="A516" s="105" t="s">
        <v>2581</v>
      </c>
      <c r="B516" s="94" t="s">
        <v>2582</v>
      </c>
      <c r="C516" s="105" t="s">
        <v>2583</v>
      </c>
      <c r="D516" s="13">
        <f t="shared" si="7"/>
        <v>397109.05</v>
      </c>
      <c r="E516" s="13">
        <v>364781.43</v>
      </c>
      <c r="F516" s="13">
        <v>32327.619999999995</v>
      </c>
      <c r="G516" s="13">
        <v>14435.26</v>
      </c>
      <c r="H516" s="106">
        <v>43292</v>
      </c>
      <c r="I516" s="106">
        <v>43110</v>
      </c>
      <c r="J516" s="106">
        <v>43110</v>
      </c>
      <c r="K516" s="106">
        <v>43110</v>
      </c>
      <c r="L516" s="106">
        <v>43110</v>
      </c>
      <c r="M516" s="106">
        <v>43682</v>
      </c>
      <c r="N516" s="106">
        <v>43682</v>
      </c>
      <c r="O516" s="106">
        <v>45657</v>
      </c>
      <c r="P516" s="106"/>
      <c r="Q516" s="106">
        <v>46022</v>
      </c>
    </row>
    <row r="517" spans="1:17" s="96" customFormat="1" ht="26" x14ac:dyDescent="0.35">
      <c r="A517" s="105" t="s">
        <v>549</v>
      </c>
      <c r="B517" s="94" t="s">
        <v>2584</v>
      </c>
      <c r="C517" s="105" t="s">
        <v>2585</v>
      </c>
      <c r="D517" s="13">
        <f t="shared" si="7"/>
        <v>1500000</v>
      </c>
      <c r="E517" s="13">
        <v>1321503.52</v>
      </c>
      <c r="F517" s="13">
        <v>178496.47999999998</v>
      </c>
      <c r="G517" s="13">
        <v>53971.9</v>
      </c>
      <c r="H517" s="106">
        <v>43292</v>
      </c>
      <c r="I517" s="106">
        <v>43282</v>
      </c>
      <c r="J517" s="106">
        <v>43300</v>
      </c>
      <c r="K517" s="106">
        <v>43312</v>
      </c>
      <c r="L517" s="106">
        <v>43336</v>
      </c>
      <c r="M517" s="106">
        <v>44179</v>
      </c>
      <c r="N517" s="106">
        <v>44244</v>
      </c>
      <c r="O517" s="106">
        <v>45657</v>
      </c>
      <c r="P517" s="106"/>
      <c r="Q517" s="106">
        <v>46022</v>
      </c>
    </row>
    <row r="518" spans="1:17" s="96" customFormat="1" ht="26" x14ac:dyDescent="0.35">
      <c r="A518" s="105" t="s">
        <v>2586</v>
      </c>
      <c r="B518" s="94" t="s">
        <v>2587</v>
      </c>
      <c r="C518" s="105" t="s">
        <v>2588</v>
      </c>
      <c r="D518" s="13">
        <f t="shared" ref="D518:D559" si="8">E518+F518</f>
        <v>924000.72</v>
      </c>
      <c r="E518" s="13">
        <v>924000.72</v>
      </c>
      <c r="F518" s="13">
        <v>0</v>
      </c>
      <c r="G518" s="13">
        <v>739200.576</v>
      </c>
      <c r="H518" s="106">
        <v>45111</v>
      </c>
      <c r="I518" s="106">
        <v>44739</v>
      </c>
      <c r="J518" s="106">
        <v>44787</v>
      </c>
      <c r="K518" s="106">
        <v>44894</v>
      </c>
      <c r="L518" s="106">
        <v>44957</v>
      </c>
      <c r="M518" s="106">
        <v>44986</v>
      </c>
      <c r="N518" s="106">
        <v>45011</v>
      </c>
      <c r="O518" s="106">
        <v>46022</v>
      </c>
      <c r="P518" s="106"/>
      <c r="Q518" s="106">
        <v>46067</v>
      </c>
    </row>
    <row r="519" spans="1:17" s="96" customFormat="1" ht="26" x14ac:dyDescent="0.35">
      <c r="A519" s="105" t="s">
        <v>2589</v>
      </c>
      <c r="B519" s="94" t="s">
        <v>2590</v>
      </c>
      <c r="C519" s="105" t="s">
        <v>2591</v>
      </c>
      <c r="D519" s="13">
        <f t="shared" si="8"/>
        <v>1289771.8</v>
      </c>
      <c r="E519" s="13">
        <v>1289771.8</v>
      </c>
      <c r="F519" s="13">
        <v>0</v>
      </c>
      <c r="G519" s="13">
        <v>1031817.4400000001</v>
      </c>
      <c r="H519" s="106">
        <v>45105</v>
      </c>
      <c r="I519" s="106">
        <v>44733</v>
      </c>
      <c r="J519" s="106">
        <v>44781</v>
      </c>
      <c r="K519" s="106">
        <v>44888</v>
      </c>
      <c r="L519" s="106">
        <v>44951</v>
      </c>
      <c r="M519" s="106">
        <v>44980</v>
      </c>
      <c r="N519" s="106">
        <v>45005</v>
      </c>
      <c r="O519" s="106">
        <v>46022</v>
      </c>
      <c r="P519" s="106"/>
      <c r="Q519" s="106">
        <v>46067</v>
      </c>
    </row>
    <row r="520" spans="1:17" s="96" customFormat="1" ht="26" x14ac:dyDescent="0.35">
      <c r="A520" s="105" t="s">
        <v>2592</v>
      </c>
      <c r="B520" s="94" t="s">
        <v>2593</v>
      </c>
      <c r="C520" s="105" t="s">
        <v>2594</v>
      </c>
      <c r="D520" s="13">
        <f t="shared" si="8"/>
        <v>331492.09999999998</v>
      </c>
      <c r="E520" s="13">
        <v>331492.09999999998</v>
      </c>
      <c r="F520" s="13">
        <v>0</v>
      </c>
      <c r="G520" s="13">
        <v>265193.68</v>
      </c>
      <c r="H520" s="106">
        <v>45107</v>
      </c>
      <c r="I520" s="106">
        <v>44735</v>
      </c>
      <c r="J520" s="106">
        <v>44783</v>
      </c>
      <c r="K520" s="106">
        <v>44890</v>
      </c>
      <c r="L520" s="106">
        <v>44953</v>
      </c>
      <c r="M520" s="106">
        <v>44982</v>
      </c>
      <c r="N520" s="106">
        <v>45007</v>
      </c>
      <c r="O520" s="106">
        <v>46022</v>
      </c>
      <c r="P520" s="106"/>
      <c r="Q520" s="106">
        <v>46067</v>
      </c>
    </row>
    <row r="521" spans="1:17" s="96" customFormat="1" ht="39" x14ac:dyDescent="0.35">
      <c r="A521" s="105" t="s">
        <v>2595</v>
      </c>
      <c r="B521" s="94" t="s">
        <v>2596</v>
      </c>
      <c r="C521" s="105" t="s">
        <v>2597</v>
      </c>
      <c r="D521" s="13">
        <f t="shared" si="8"/>
        <v>1441647.16</v>
      </c>
      <c r="E521" s="13">
        <v>1441647.16</v>
      </c>
      <c r="F521" s="13">
        <v>0</v>
      </c>
      <c r="G521" s="13">
        <v>1153317.7279999999</v>
      </c>
      <c r="H521" s="106">
        <v>45110</v>
      </c>
      <c r="I521" s="106">
        <v>44738</v>
      </c>
      <c r="J521" s="106">
        <v>44786</v>
      </c>
      <c r="K521" s="106">
        <v>44893</v>
      </c>
      <c r="L521" s="106">
        <v>44956</v>
      </c>
      <c r="M521" s="106">
        <v>44985</v>
      </c>
      <c r="N521" s="106">
        <v>45010</v>
      </c>
      <c r="O521" s="106">
        <v>46022</v>
      </c>
      <c r="P521" s="106"/>
      <c r="Q521" s="106">
        <v>46067</v>
      </c>
    </row>
    <row r="522" spans="1:17" s="96" customFormat="1" ht="26" x14ac:dyDescent="0.35">
      <c r="A522" s="105" t="s">
        <v>2598</v>
      </c>
      <c r="B522" s="94" t="s">
        <v>2599</v>
      </c>
      <c r="C522" s="105" t="s">
        <v>2600</v>
      </c>
      <c r="D522" s="13">
        <f t="shared" si="8"/>
        <v>1889645.66</v>
      </c>
      <c r="E522" s="13">
        <v>1889645.66</v>
      </c>
      <c r="F522" s="13">
        <v>0</v>
      </c>
      <c r="G522" s="13">
        <v>1511716.5279999999</v>
      </c>
      <c r="H522" s="106" t="s">
        <v>2882</v>
      </c>
      <c r="I522" s="106">
        <v>44999</v>
      </c>
      <c r="J522" s="106">
        <v>44999</v>
      </c>
      <c r="K522" s="106">
        <v>45074</v>
      </c>
      <c r="L522" s="106">
        <v>45074</v>
      </c>
      <c r="M522" s="106">
        <v>45096</v>
      </c>
      <c r="N522" s="106">
        <v>45096</v>
      </c>
      <c r="O522" s="106">
        <v>46022</v>
      </c>
      <c r="P522" s="106"/>
      <c r="Q522" s="106">
        <v>46067</v>
      </c>
    </row>
    <row r="523" spans="1:17" s="96" customFormat="1" ht="26" x14ac:dyDescent="0.35">
      <c r="A523" s="105" t="s">
        <v>2601</v>
      </c>
      <c r="B523" s="94" t="s">
        <v>2602</v>
      </c>
      <c r="C523" s="105" t="s">
        <v>2603</v>
      </c>
      <c r="D523" s="13">
        <f t="shared" si="8"/>
        <v>3236347.61</v>
      </c>
      <c r="E523" s="13">
        <v>3236347.61</v>
      </c>
      <c r="F523" s="13">
        <v>0</v>
      </c>
      <c r="G523" s="13">
        <v>2589078.088</v>
      </c>
      <c r="H523" s="106" t="s">
        <v>2883</v>
      </c>
      <c r="I523" s="106">
        <v>45001</v>
      </c>
      <c r="J523" s="106">
        <v>45001</v>
      </c>
      <c r="K523" s="106">
        <v>45076</v>
      </c>
      <c r="L523" s="106">
        <v>45076</v>
      </c>
      <c r="M523" s="106">
        <v>45098</v>
      </c>
      <c r="N523" s="106">
        <v>45098</v>
      </c>
      <c r="O523" s="106">
        <v>46022</v>
      </c>
      <c r="P523" s="106"/>
      <c r="Q523" s="106">
        <v>46067</v>
      </c>
    </row>
    <row r="524" spans="1:17" s="96" customFormat="1" ht="52" x14ac:dyDescent="0.35">
      <c r="A524" s="105" t="s">
        <v>2604</v>
      </c>
      <c r="B524" s="94" t="s">
        <v>2605</v>
      </c>
      <c r="C524" s="105" t="s">
        <v>2606</v>
      </c>
      <c r="D524" s="13">
        <f t="shared" si="8"/>
        <v>558600</v>
      </c>
      <c r="E524" s="13">
        <v>558600</v>
      </c>
      <c r="F524" s="13">
        <v>0</v>
      </c>
      <c r="G524" s="13">
        <v>446880</v>
      </c>
      <c r="H524" s="106" t="s">
        <v>2883</v>
      </c>
      <c r="I524" s="106">
        <v>45001</v>
      </c>
      <c r="J524" s="106">
        <v>45001</v>
      </c>
      <c r="K524" s="106">
        <v>45076</v>
      </c>
      <c r="L524" s="106">
        <v>45076</v>
      </c>
      <c r="M524" s="106">
        <v>45098</v>
      </c>
      <c r="N524" s="106">
        <v>45098</v>
      </c>
      <c r="O524" s="106">
        <v>46022</v>
      </c>
      <c r="P524" s="106"/>
      <c r="Q524" s="106">
        <v>46067</v>
      </c>
    </row>
    <row r="525" spans="1:17" s="96" customFormat="1" ht="14.5" x14ac:dyDescent="0.35">
      <c r="A525" s="105" t="s">
        <v>2607</v>
      </c>
      <c r="B525" s="94" t="s">
        <v>2608</v>
      </c>
      <c r="C525" s="105" t="s">
        <v>2609</v>
      </c>
      <c r="D525" s="13">
        <f t="shared" si="8"/>
        <v>1367894.74</v>
      </c>
      <c r="E525" s="13">
        <v>1367894.74</v>
      </c>
      <c r="F525" s="13">
        <v>0</v>
      </c>
      <c r="G525" s="13">
        <v>313216.45999999996</v>
      </c>
      <c r="H525" s="106" t="s">
        <v>2884</v>
      </c>
      <c r="I525" s="106">
        <v>41547</v>
      </c>
      <c r="J525" s="106">
        <v>41547</v>
      </c>
      <c r="K525" s="106">
        <v>41547</v>
      </c>
      <c r="L525" s="106">
        <v>41547</v>
      </c>
      <c r="M525" s="106">
        <v>42272</v>
      </c>
      <c r="N525" s="106">
        <v>44672</v>
      </c>
      <c r="O525" s="106">
        <v>45716</v>
      </c>
      <c r="P525" s="106"/>
      <c r="Q525" s="106">
        <v>46067</v>
      </c>
    </row>
    <row r="526" spans="1:17" s="96" customFormat="1" ht="26" x14ac:dyDescent="0.35">
      <c r="A526" s="105" t="s">
        <v>2610</v>
      </c>
      <c r="B526" s="94" t="s">
        <v>2611</v>
      </c>
      <c r="C526" s="105" t="s">
        <v>2612</v>
      </c>
      <c r="D526" s="13">
        <f t="shared" si="8"/>
        <v>2537057.11</v>
      </c>
      <c r="E526" s="13">
        <v>2030908.96</v>
      </c>
      <c r="F526" s="13">
        <v>506148.14999999991</v>
      </c>
      <c r="G526" s="13">
        <v>187491.25</v>
      </c>
      <c r="H526" s="106" t="s">
        <v>2885</v>
      </c>
      <c r="I526" s="106">
        <v>41653</v>
      </c>
      <c r="J526" s="106">
        <v>41671</v>
      </c>
      <c r="K526" s="106">
        <v>41653</v>
      </c>
      <c r="L526" s="106">
        <v>41677</v>
      </c>
      <c r="M526" s="106">
        <v>43466</v>
      </c>
      <c r="N526" s="106">
        <v>43531</v>
      </c>
      <c r="O526" s="106">
        <v>45657</v>
      </c>
      <c r="P526" s="106"/>
      <c r="Q526" s="106">
        <v>46022</v>
      </c>
    </row>
    <row r="527" spans="1:17" s="96" customFormat="1" ht="14.5" x14ac:dyDescent="0.35">
      <c r="A527" s="105" t="s">
        <v>2613</v>
      </c>
      <c r="B527" s="94" t="s">
        <v>2614</v>
      </c>
      <c r="C527" s="105" t="s">
        <v>2615</v>
      </c>
      <c r="D527" s="13">
        <f t="shared" si="8"/>
        <v>1520770.76</v>
      </c>
      <c r="E527" s="13">
        <v>1373568</v>
      </c>
      <c r="F527" s="13">
        <v>147202.76</v>
      </c>
      <c r="G527" s="13">
        <v>132919.93999999994</v>
      </c>
      <c r="H527" s="106" t="s">
        <v>2886</v>
      </c>
      <c r="I527" s="106">
        <v>41654</v>
      </c>
      <c r="J527" s="106">
        <v>41672</v>
      </c>
      <c r="K527" s="106">
        <v>41654</v>
      </c>
      <c r="L527" s="106">
        <v>41678</v>
      </c>
      <c r="M527" s="106">
        <v>43512</v>
      </c>
      <c r="N527" s="106">
        <v>43577</v>
      </c>
      <c r="O527" s="106">
        <v>45657</v>
      </c>
      <c r="P527" s="106"/>
      <c r="Q527" s="106">
        <v>46022</v>
      </c>
    </row>
    <row r="528" spans="1:17" s="96" customFormat="1" ht="26" x14ac:dyDescent="0.35">
      <c r="A528" s="105" t="s">
        <v>2616</v>
      </c>
      <c r="B528" s="94" t="s">
        <v>2617</v>
      </c>
      <c r="C528" s="105" t="s">
        <v>2618</v>
      </c>
      <c r="D528" s="13">
        <f t="shared" si="8"/>
        <v>6304859.25</v>
      </c>
      <c r="E528" s="13">
        <v>5219969.57</v>
      </c>
      <c r="F528" s="13">
        <v>1084889.6799999997</v>
      </c>
      <c r="G528" s="13">
        <v>1519548.7300000004</v>
      </c>
      <c r="H528" s="106" t="s">
        <v>2880</v>
      </c>
      <c r="I528" s="106">
        <v>43161</v>
      </c>
      <c r="J528" s="106">
        <v>43161</v>
      </c>
      <c r="K528" s="106">
        <v>44469</v>
      </c>
      <c r="L528" s="106">
        <v>44469</v>
      </c>
      <c r="M528" s="106">
        <v>43165</v>
      </c>
      <c r="N528" s="106">
        <v>43213</v>
      </c>
      <c r="O528" s="106">
        <v>45716</v>
      </c>
      <c r="P528" s="106"/>
      <c r="Q528" s="106">
        <v>46067</v>
      </c>
    </row>
    <row r="529" spans="1:17" s="96" customFormat="1" ht="39" x14ac:dyDescent="0.35">
      <c r="A529" s="105" t="s">
        <v>1875</v>
      </c>
      <c r="B529" s="94" t="s">
        <v>1876</v>
      </c>
      <c r="C529" s="105" t="s">
        <v>1877</v>
      </c>
      <c r="D529" s="13">
        <f t="shared" si="8"/>
        <v>1348197.05</v>
      </c>
      <c r="E529" s="13">
        <v>656222.77</v>
      </c>
      <c r="F529" s="13">
        <v>691974.28</v>
      </c>
      <c r="G529" s="13">
        <v>14429.28</v>
      </c>
      <c r="H529" s="106" t="s">
        <v>2777</v>
      </c>
      <c r="I529" s="106">
        <v>41542</v>
      </c>
      <c r="J529" s="106">
        <v>41542</v>
      </c>
      <c r="K529" s="106">
        <v>41542</v>
      </c>
      <c r="L529" s="106">
        <v>41542</v>
      </c>
      <c r="M529" s="106">
        <v>42921</v>
      </c>
      <c r="N529" s="106">
        <v>42921</v>
      </c>
      <c r="O529" s="106">
        <v>45657</v>
      </c>
      <c r="P529" s="106"/>
      <c r="Q529" s="106">
        <v>46022</v>
      </c>
    </row>
    <row r="530" spans="1:17" s="96" customFormat="1" ht="26" x14ac:dyDescent="0.35">
      <c r="A530" s="105" t="s">
        <v>1867</v>
      </c>
      <c r="B530" s="94" t="s">
        <v>1868</v>
      </c>
      <c r="C530" s="105" t="s">
        <v>1869</v>
      </c>
      <c r="D530" s="13">
        <f t="shared" si="8"/>
        <v>651674.06000000006</v>
      </c>
      <c r="E530" s="13">
        <v>308905.27</v>
      </c>
      <c r="F530" s="13">
        <v>342768.79000000004</v>
      </c>
      <c r="G530" s="13">
        <v>184693.42</v>
      </c>
      <c r="H530" s="106" t="s">
        <v>2773</v>
      </c>
      <c r="I530" s="106">
        <v>42289</v>
      </c>
      <c r="J530" s="106">
        <v>42314</v>
      </c>
      <c r="K530" s="106">
        <v>42379</v>
      </c>
      <c r="L530" s="106">
        <v>42419</v>
      </c>
      <c r="M530" s="106">
        <v>42439</v>
      </c>
      <c r="N530" s="106">
        <v>42467</v>
      </c>
      <c r="O530" s="106">
        <v>46022</v>
      </c>
      <c r="P530" s="106"/>
      <c r="Q530" s="106">
        <v>46067</v>
      </c>
    </row>
    <row r="531" spans="1:17" s="96" customFormat="1" ht="14.5" x14ac:dyDescent="0.35">
      <c r="A531" s="105" t="s">
        <v>864</v>
      </c>
      <c r="B531" s="94" t="s">
        <v>2619</v>
      </c>
      <c r="C531" s="105" t="s">
        <v>2620</v>
      </c>
      <c r="D531" s="13">
        <f t="shared" si="8"/>
        <v>50000</v>
      </c>
      <c r="E531" s="13">
        <v>50000</v>
      </c>
      <c r="F531" s="13">
        <v>0</v>
      </c>
      <c r="G531" s="13">
        <v>45000</v>
      </c>
      <c r="H531" s="106">
        <v>44854</v>
      </c>
      <c r="I531" s="106">
        <v>44909</v>
      </c>
      <c r="J531" s="106">
        <v>44991</v>
      </c>
      <c r="K531" s="106">
        <v>45101</v>
      </c>
      <c r="L531" s="106">
        <v>45196</v>
      </c>
      <c r="M531" s="106">
        <v>45228</v>
      </c>
      <c r="N531" s="106">
        <v>45228</v>
      </c>
      <c r="O531" s="106">
        <v>46022</v>
      </c>
      <c r="P531" s="106"/>
      <c r="Q531" s="106">
        <v>46067</v>
      </c>
    </row>
    <row r="532" spans="1:17" s="96" customFormat="1" ht="14.5" x14ac:dyDescent="0.35">
      <c r="A532" s="105" t="s">
        <v>864</v>
      </c>
      <c r="B532" s="94" t="s">
        <v>2621</v>
      </c>
      <c r="C532" s="105" t="s">
        <v>2622</v>
      </c>
      <c r="D532" s="13">
        <f t="shared" si="8"/>
        <v>300000</v>
      </c>
      <c r="E532" s="13">
        <v>300000</v>
      </c>
      <c r="F532" s="13">
        <v>0</v>
      </c>
      <c r="G532" s="13">
        <v>270000</v>
      </c>
      <c r="H532" s="106">
        <v>44321</v>
      </c>
      <c r="I532" s="106">
        <v>44376</v>
      </c>
      <c r="J532" s="106">
        <v>44458</v>
      </c>
      <c r="K532" s="106">
        <v>44568</v>
      </c>
      <c r="L532" s="106">
        <v>44663</v>
      </c>
      <c r="M532" s="106">
        <v>44695</v>
      </c>
      <c r="N532" s="106">
        <v>44991</v>
      </c>
      <c r="O532" s="106">
        <v>46022</v>
      </c>
      <c r="P532" s="106"/>
      <c r="Q532" s="106">
        <v>46067</v>
      </c>
    </row>
    <row r="533" spans="1:17" s="96" customFormat="1" ht="14.5" x14ac:dyDescent="0.35">
      <c r="A533" s="105" t="s">
        <v>864</v>
      </c>
      <c r="B533" s="94" t="s">
        <v>2623</v>
      </c>
      <c r="C533" s="105" t="s">
        <v>2624</v>
      </c>
      <c r="D533" s="13">
        <f t="shared" si="8"/>
        <v>100000</v>
      </c>
      <c r="E533" s="13">
        <v>100000</v>
      </c>
      <c r="F533" s="13">
        <v>0</v>
      </c>
      <c r="G533" s="13">
        <v>90000</v>
      </c>
      <c r="H533" s="106" t="s">
        <v>2887</v>
      </c>
      <c r="I533" s="106">
        <v>44348</v>
      </c>
      <c r="J533" s="106">
        <v>44430</v>
      </c>
      <c r="K533" s="106">
        <v>44540</v>
      </c>
      <c r="L533" s="106">
        <v>44635</v>
      </c>
      <c r="M533" s="106">
        <v>44667</v>
      </c>
      <c r="N533" s="106">
        <v>44963</v>
      </c>
      <c r="O533" s="106">
        <v>46022</v>
      </c>
      <c r="P533" s="106"/>
      <c r="Q533" s="106">
        <v>46067</v>
      </c>
    </row>
    <row r="534" spans="1:17" s="96" customFormat="1" ht="39" x14ac:dyDescent="0.35">
      <c r="A534" s="105" t="s">
        <v>864</v>
      </c>
      <c r="B534" s="94" t="s">
        <v>2625</v>
      </c>
      <c r="C534" s="105" t="s">
        <v>2626</v>
      </c>
      <c r="D534" s="13">
        <f t="shared" si="8"/>
        <v>23937</v>
      </c>
      <c r="E534" s="13">
        <v>23937</v>
      </c>
      <c r="F534" s="13">
        <v>0</v>
      </c>
      <c r="G534" s="13">
        <v>21543.3</v>
      </c>
      <c r="H534" s="106" t="s">
        <v>2888</v>
      </c>
      <c r="I534" s="106">
        <v>43472</v>
      </c>
      <c r="J534" s="106">
        <v>43554</v>
      </c>
      <c r="K534" s="106">
        <v>43664</v>
      </c>
      <c r="L534" s="106">
        <v>43759</v>
      </c>
      <c r="M534" s="106">
        <v>43791</v>
      </c>
      <c r="N534" s="106">
        <v>44087</v>
      </c>
      <c r="O534" s="106">
        <v>46022</v>
      </c>
      <c r="P534" s="106"/>
      <c r="Q534" s="106">
        <v>46067</v>
      </c>
    </row>
    <row r="535" spans="1:17" s="96" customFormat="1" ht="39" x14ac:dyDescent="0.35">
      <c r="A535" s="105" t="s">
        <v>864</v>
      </c>
      <c r="B535" s="94" t="s">
        <v>2627</v>
      </c>
      <c r="C535" s="105" t="s">
        <v>2628</v>
      </c>
      <c r="D535" s="13">
        <f t="shared" si="8"/>
        <v>20000</v>
      </c>
      <c r="E535" s="13">
        <v>20000</v>
      </c>
      <c r="F535" s="13">
        <v>0</v>
      </c>
      <c r="G535" s="13">
        <v>18000</v>
      </c>
      <c r="H535" s="106" t="s">
        <v>2889</v>
      </c>
      <c r="I535" s="106">
        <v>44308</v>
      </c>
      <c r="J535" s="106">
        <v>44390</v>
      </c>
      <c r="K535" s="106">
        <v>44500</v>
      </c>
      <c r="L535" s="106">
        <v>44595</v>
      </c>
      <c r="M535" s="106">
        <v>44627</v>
      </c>
      <c r="N535" s="106">
        <v>44923</v>
      </c>
      <c r="O535" s="106">
        <v>46022</v>
      </c>
      <c r="P535" s="106"/>
      <c r="Q535" s="106">
        <v>46067</v>
      </c>
    </row>
    <row r="536" spans="1:17" s="96" customFormat="1" ht="26" x14ac:dyDescent="0.35">
      <c r="A536" s="105" t="s">
        <v>864</v>
      </c>
      <c r="B536" s="94" t="s">
        <v>2629</v>
      </c>
      <c r="C536" s="105" t="s">
        <v>2630</v>
      </c>
      <c r="D536" s="13">
        <f t="shared" si="8"/>
        <v>6200</v>
      </c>
      <c r="E536" s="13">
        <v>6200</v>
      </c>
      <c r="F536" s="13">
        <v>0</v>
      </c>
      <c r="G536" s="13">
        <v>5580</v>
      </c>
      <c r="H536" s="106" t="s">
        <v>2890</v>
      </c>
      <c r="I536" s="106">
        <v>44382</v>
      </c>
      <c r="J536" s="106">
        <v>44464</v>
      </c>
      <c r="K536" s="106">
        <v>44574</v>
      </c>
      <c r="L536" s="106">
        <v>44669</v>
      </c>
      <c r="M536" s="106">
        <v>44701</v>
      </c>
      <c r="N536" s="106">
        <v>44997</v>
      </c>
      <c r="O536" s="106">
        <v>46022</v>
      </c>
      <c r="P536" s="106"/>
      <c r="Q536" s="106">
        <v>46067</v>
      </c>
    </row>
    <row r="537" spans="1:17" s="96" customFormat="1" ht="39" x14ac:dyDescent="0.35">
      <c r="A537" s="105" t="s">
        <v>864</v>
      </c>
      <c r="B537" s="94" t="s">
        <v>2631</v>
      </c>
      <c r="C537" s="105" t="s">
        <v>2632</v>
      </c>
      <c r="D537" s="13">
        <f t="shared" si="8"/>
        <v>120000</v>
      </c>
      <c r="E537" s="13">
        <v>120000</v>
      </c>
      <c r="F537" s="13">
        <v>0</v>
      </c>
      <c r="G537" s="13">
        <v>108000</v>
      </c>
      <c r="H537" s="106" t="s">
        <v>2891</v>
      </c>
      <c r="I537" s="106">
        <v>43583</v>
      </c>
      <c r="J537" s="106">
        <v>43665</v>
      </c>
      <c r="K537" s="106">
        <v>43775</v>
      </c>
      <c r="L537" s="106">
        <v>43870</v>
      </c>
      <c r="M537" s="106">
        <v>43902</v>
      </c>
      <c r="N537" s="106">
        <v>44198</v>
      </c>
      <c r="O537" s="106">
        <v>46022</v>
      </c>
      <c r="P537" s="106"/>
      <c r="Q537" s="106">
        <v>46067</v>
      </c>
    </row>
    <row r="538" spans="1:17" s="96" customFormat="1" ht="39" x14ac:dyDescent="0.35">
      <c r="A538" s="105" t="s">
        <v>864</v>
      </c>
      <c r="B538" s="94" t="s">
        <v>2633</v>
      </c>
      <c r="C538" s="105" t="s">
        <v>2634</v>
      </c>
      <c r="D538" s="13">
        <f t="shared" si="8"/>
        <v>130000</v>
      </c>
      <c r="E538" s="13">
        <v>130000</v>
      </c>
      <c r="F538" s="13">
        <v>0</v>
      </c>
      <c r="G538" s="13">
        <v>117000</v>
      </c>
      <c r="H538" s="106">
        <v>44305</v>
      </c>
      <c r="I538" s="106">
        <v>44360</v>
      </c>
      <c r="J538" s="106">
        <v>44442</v>
      </c>
      <c r="K538" s="106">
        <v>44552</v>
      </c>
      <c r="L538" s="106">
        <v>44647</v>
      </c>
      <c r="M538" s="106">
        <v>44679</v>
      </c>
      <c r="N538" s="106">
        <v>44975</v>
      </c>
      <c r="O538" s="106">
        <v>46022</v>
      </c>
      <c r="P538" s="106"/>
      <c r="Q538" s="106">
        <v>46067</v>
      </c>
    </row>
    <row r="539" spans="1:17" s="96" customFormat="1" ht="26" x14ac:dyDescent="0.35">
      <c r="A539" s="105" t="s">
        <v>864</v>
      </c>
      <c r="B539" s="94" t="s">
        <v>2635</v>
      </c>
      <c r="C539" s="105" t="s">
        <v>2636</v>
      </c>
      <c r="D539" s="13">
        <f t="shared" si="8"/>
        <v>99206.35</v>
      </c>
      <c r="E539" s="13">
        <v>99206.35</v>
      </c>
      <c r="F539" s="13">
        <v>0</v>
      </c>
      <c r="G539" s="13">
        <v>89285.715000000011</v>
      </c>
      <c r="H539" s="106" t="s">
        <v>2892</v>
      </c>
      <c r="I539" s="106">
        <v>43485</v>
      </c>
      <c r="J539" s="106">
        <v>43567</v>
      </c>
      <c r="K539" s="106">
        <v>43677</v>
      </c>
      <c r="L539" s="106">
        <v>43772</v>
      </c>
      <c r="M539" s="106">
        <v>43804</v>
      </c>
      <c r="N539" s="106">
        <v>44100</v>
      </c>
      <c r="O539" s="106">
        <v>46022</v>
      </c>
      <c r="P539" s="106"/>
      <c r="Q539" s="106">
        <v>46067</v>
      </c>
    </row>
    <row r="540" spans="1:17" s="96" customFormat="1" ht="26" x14ac:dyDescent="0.35">
      <c r="A540" s="105" t="s">
        <v>864</v>
      </c>
      <c r="B540" s="94" t="s">
        <v>2637</v>
      </c>
      <c r="C540" s="105" t="s">
        <v>2638</v>
      </c>
      <c r="D540" s="13">
        <f t="shared" si="8"/>
        <v>55000</v>
      </c>
      <c r="E540" s="13">
        <v>55000</v>
      </c>
      <c r="F540" s="13">
        <v>0</v>
      </c>
      <c r="G540" s="13">
        <v>49500</v>
      </c>
      <c r="H540" s="106" t="s">
        <v>2743</v>
      </c>
      <c r="I540" s="106">
        <v>44452</v>
      </c>
      <c r="J540" s="106">
        <v>44534</v>
      </c>
      <c r="K540" s="106">
        <v>44644</v>
      </c>
      <c r="L540" s="106">
        <v>44739</v>
      </c>
      <c r="M540" s="106">
        <v>44771</v>
      </c>
      <c r="N540" s="106">
        <v>45067</v>
      </c>
      <c r="O540" s="106">
        <v>46022</v>
      </c>
      <c r="P540" s="106"/>
      <c r="Q540" s="106">
        <v>46067</v>
      </c>
    </row>
    <row r="541" spans="1:17" s="96" customFormat="1" ht="39" x14ac:dyDescent="0.35">
      <c r="A541" s="105" t="s">
        <v>864</v>
      </c>
      <c r="B541" s="94" t="s">
        <v>2639</v>
      </c>
      <c r="C541" s="105" t="s">
        <v>2640</v>
      </c>
      <c r="D541" s="13">
        <f t="shared" si="8"/>
        <v>40000</v>
      </c>
      <c r="E541" s="13">
        <v>40000</v>
      </c>
      <c r="F541" s="13">
        <v>0</v>
      </c>
      <c r="G541" s="13">
        <v>36000</v>
      </c>
      <c r="H541" s="106">
        <v>43782</v>
      </c>
      <c r="I541" s="106">
        <v>43837</v>
      </c>
      <c r="J541" s="106">
        <v>43919</v>
      </c>
      <c r="K541" s="106">
        <v>44029</v>
      </c>
      <c r="L541" s="106">
        <v>44124</v>
      </c>
      <c r="M541" s="106">
        <v>44156</v>
      </c>
      <c r="N541" s="106">
        <v>44452</v>
      </c>
      <c r="O541" s="106">
        <v>46022</v>
      </c>
      <c r="P541" s="106"/>
      <c r="Q541" s="106">
        <v>46067</v>
      </c>
    </row>
    <row r="542" spans="1:17" s="96" customFormat="1" ht="39" x14ac:dyDescent="0.35">
      <c r="A542" s="105" t="s">
        <v>864</v>
      </c>
      <c r="B542" s="94" t="s">
        <v>2641</v>
      </c>
      <c r="C542" s="105" t="s">
        <v>2642</v>
      </c>
      <c r="D542" s="13">
        <f t="shared" si="8"/>
        <v>37000</v>
      </c>
      <c r="E542" s="13">
        <v>37000</v>
      </c>
      <c r="F542" s="13">
        <v>0</v>
      </c>
      <c r="G542" s="13">
        <v>33300</v>
      </c>
      <c r="H542" s="106" t="s">
        <v>2893</v>
      </c>
      <c r="I542" s="106">
        <v>43837</v>
      </c>
      <c r="J542" s="106">
        <v>43919</v>
      </c>
      <c r="K542" s="106">
        <v>44029</v>
      </c>
      <c r="L542" s="106">
        <v>44124</v>
      </c>
      <c r="M542" s="106">
        <v>44156</v>
      </c>
      <c r="N542" s="106">
        <v>44452</v>
      </c>
      <c r="O542" s="106">
        <v>46022</v>
      </c>
      <c r="P542" s="106"/>
      <c r="Q542" s="106">
        <v>46067</v>
      </c>
    </row>
    <row r="543" spans="1:17" s="96" customFormat="1" ht="52" x14ac:dyDescent="0.35">
      <c r="A543" s="105" t="s">
        <v>864</v>
      </c>
      <c r="B543" s="94" t="s">
        <v>2643</v>
      </c>
      <c r="C543" s="105" t="s">
        <v>2644</v>
      </c>
      <c r="D543" s="13">
        <f t="shared" si="8"/>
        <v>11000</v>
      </c>
      <c r="E543" s="13">
        <v>11000</v>
      </c>
      <c r="F543" s="13">
        <v>0</v>
      </c>
      <c r="G543" s="13">
        <v>9900</v>
      </c>
      <c r="H543" s="106">
        <v>43782</v>
      </c>
      <c r="I543" s="106">
        <v>43837</v>
      </c>
      <c r="J543" s="106">
        <v>43919</v>
      </c>
      <c r="K543" s="106">
        <v>44029</v>
      </c>
      <c r="L543" s="106">
        <v>44124</v>
      </c>
      <c r="M543" s="106">
        <v>44156</v>
      </c>
      <c r="N543" s="106">
        <v>44452</v>
      </c>
      <c r="O543" s="106">
        <v>46022</v>
      </c>
      <c r="P543" s="106"/>
      <c r="Q543" s="106">
        <v>46067</v>
      </c>
    </row>
    <row r="544" spans="1:17" s="96" customFormat="1" ht="39" x14ac:dyDescent="0.35">
      <c r="A544" s="105" t="s">
        <v>864</v>
      </c>
      <c r="B544" s="94" t="s">
        <v>2645</v>
      </c>
      <c r="C544" s="105" t="s">
        <v>2646</v>
      </c>
      <c r="D544" s="13">
        <f t="shared" si="8"/>
        <v>5000</v>
      </c>
      <c r="E544" s="13">
        <v>5000</v>
      </c>
      <c r="F544" s="13">
        <v>0</v>
      </c>
      <c r="G544" s="13">
        <v>4500</v>
      </c>
      <c r="H544" s="106" t="s">
        <v>2893</v>
      </c>
      <c r="I544" s="106">
        <v>43837</v>
      </c>
      <c r="J544" s="106">
        <v>43919</v>
      </c>
      <c r="K544" s="106">
        <v>44029</v>
      </c>
      <c r="L544" s="106">
        <v>44124</v>
      </c>
      <c r="M544" s="106">
        <v>44156</v>
      </c>
      <c r="N544" s="106">
        <v>44452</v>
      </c>
      <c r="O544" s="106">
        <v>46022</v>
      </c>
      <c r="P544" s="106"/>
      <c r="Q544" s="106">
        <v>46067</v>
      </c>
    </row>
    <row r="545" spans="1:17" s="96" customFormat="1" ht="39" x14ac:dyDescent="0.35">
      <c r="A545" s="105" t="s">
        <v>2647</v>
      </c>
      <c r="B545" s="94" t="s">
        <v>2648</v>
      </c>
      <c r="C545" s="105" t="s">
        <v>2649</v>
      </c>
      <c r="D545" s="13">
        <f t="shared" si="8"/>
        <v>1335340.94</v>
      </c>
      <c r="E545" s="13">
        <v>1335340.94</v>
      </c>
      <c r="F545" s="13">
        <v>0</v>
      </c>
      <c r="G545" s="13">
        <v>54901.4</v>
      </c>
      <c r="H545" s="106" t="s">
        <v>2699</v>
      </c>
      <c r="I545" s="106">
        <v>43966</v>
      </c>
      <c r="J545" s="106">
        <v>43984</v>
      </c>
      <c r="K545" s="106">
        <v>43980</v>
      </c>
      <c r="L545" s="106">
        <v>44004</v>
      </c>
      <c r="M545" s="106">
        <v>44321</v>
      </c>
      <c r="N545" s="106">
        <v>44386</v>
      </c>
      <c r="O545" s="106">
        <v>45657</v>
      </c>
      <c r="P545" s="106"/>
      <c r="Q545" s="106">
        <v>46022</v>
      </c>
    </row>
    <row r="546" spans="1:17" s="96" customFormat="1" ht="26" x14ac:dyDescent="0.35">
      <c r="A546" s="105" t="s">
        <v>2650</v>
      </c>
      <c r="B546" s="94" t="s">
        <v>2651</v>
      </c>
      <c r="C546" s="105" t="s">
        <v>2652</v>
      </c>
      <c r="D546" s="13">
        <f t="shared" si="8"/>
        <v>1357673.43</v>
      </c>
      <c r="E546" s="13">
        <v>1357673.43</v>
      </c>
      <c r="F546" s="13">
        <v>0</v>
      </c>
      <c r="G546" s="13">
        <v>359459.45</v>
      </c>
      <c r="H546" s="106" t="s">
        <v>2894</v>
      </c>
      <c r="I546" s="106">
        <v>43264</v>
      </c>
      <c r="J546" s="106">
        <v>43614</v>
      </c>
      <c r="K546" s="106">
        <v>43281</v>
      </c>
      <c r="L546" s="106">
        <v>43681</v>
      </c>
      <c r="M546" s="106">
        <v>44208</v>
      </c>
      <c r="N546" s="106">
        <v>44708</v>
      </c>
      <c r="O546" s="106">
        <v>45716</v>
      </c>
      <c r="P546" s="106"/>
      <c r="Q546" s="106">
        <v>46067</v>
      </c>
    </row>
    <row r="547" spans="1:17" s="96" customFormat="1" ht="26" x14ac:dyDescent="0.35">
      <c r="A547" s="105" t="s">
        <v>2653</v>
      </c>
      <c r="B547" s="94" t="s">
        <v>2654</v>
      </c>
      <c r="C547" s="105" t="s">
        <v>2655</v>
      </c>
      <c r="D547" s="13">
        <f t="shared" si="8"/>
        <v>2860273.81</v>
      </c>
      <c r="E547" s="13">
        <v>2860273.81</v>
      </c>
      <c r="F547" s="13">
        <v>0</v>
      </c>
      <c r="G547" s="13">
        <v>94851.81</v>
      </c>
      <c r="H547" s="106" t="s">
        <v>2895</v>
      </c>
      <c r="I547" s="106">
        <v>43710</v>
      </c>
      <c r="J547" s="106">
        <v>43728</v>
      </c>
      <c r="K547" s="106">
        <v>43829</v>
      </c>
      <c r="L547" s="106">
        <v>43853</v>
      </c>
      <c r="M547" s="106">
        <v>44150</v>
      </c>
      <c r="N547" s="106">
        <v>44215</v>
      </c>
      <c r="O547" s="106">
        <v>45657</v>
      </c>
      <c r="P547" s="106"/>
      <c r="Q547" s="106">
        <v>46022</v>
      </c>
    </row>
    <row r="548" spans="1:17" s="96" customFormat="1" ht="39" x14ac:dyDescent="0.35">
      <c r="A548" s="105" t="s">
        <v>2486</v>
      </c>
      <c r="B548" s="94" t="s">
        <v>2656</v>
      </c>
      <c r="C548" s="105" t="s">
        <v>2657</v>
      </c>
      <c r="D548" s="13">
        <f t="shared" si="8"/>
        <v>3000000</v>
      </c>
      <c r="E548" s="13">
        <v>3000000</v>
      </c>
      <c r="F548" s="13">
        <v>0</v>
      </c>
      <c r="G548" s="13">
        <v>2144697.67</v>
      </c>
      <c r="H548" s="106">
        <v>44482</v>
      </c>
      <c r="I548" s="106">
        <v>43957</v>
      </c>
      <c r="J548" s="106">
        <v>43982</v>
      </c>
      <c r="K548" s="106">
        <v>44047</v>
      </c>
      <c r="L548" s="106">
        <v>44087</v>
      </c>
      <c r="M548" s="106">
        <v>44107</v>
      </c>
      <c r="N548" s="106">
        <v>44135</v>
      </c>
      <c r="O548" s="106">
        <v>46022</v>
      </c>
      <c r="P548" s="106"/>
      <c r="Q548" s="106">
        <v>46067</v>
      </c>
    </row>
    <row r="549" spans="1:17" s="96" customFormat="1" ht="26" x14ac:dyDescent="0.35">
      <c r="A549" s="105" t="s">
        <v>2658</v>
      </c>
      <c r="B549" s="94" t="s">
        <v>2659</v>
      </c>
      <c r="C549" s="105" t="s">
        <v>2660</v>
      </c>
      <c r="D549" s="13">
        <f t="shared" si="8"/>
        <v>1963704</v>
      </c>
      <c r="E549" s="13">
        <v>1963704</v>
      </c>
      <c r="F549" s="13">
        <v>0</v>
      </c>
      <c r="G549" s="13">
        <v>1871177.76</v>
      </c>
      <c r="H549" s="106">
        <v>44145</v>
      </c>
      <c r="I549" s="106">
        <v>44096</v>
      </c>
      <c r="J549" s="106">
        <v>44121</v>
      </c>
      <c r="K549" s="106">
        <v>44186</v>
      </c>
      <c r="L549" s="106">
        <v>44226</v>
      </c>
      <c r="M549" s="106">
        <v>44246</v>
      </c>
      <c r="N549" s="106">
        <v>44274</v>
      </c>
      <c r="O549" s="106">
        <v>46022</v>
      </c>
      <c r="P549" s="106"/>
      <c r="Q549" s="106">
        <v>46067</v>
      </c>
    </row>
    <row r="550" spans="1:17" s="96" customFormat="1" ht="26" x14ac:dyDescent="0.35">
      <c r="A550" s="105" t="s">
        <v>2661</v>
      </c>
      <c r="B550" s="94" t="s">
        <v>2662</v>
      </c>
      <c r="C550" s="105" t="s">
        <v>2663</v>
      </c>
      <c r="D550" s="13">
        <f t="shared" si="8"/>
        <v>2999000</v>
      </c>
      <c r="E550" s="13">
        <v>2999000</v>
      </c>
      <c r="F550" s="13">
        <v>0</v>
      </c>
      <c r="G550" s="13">
        <v>273621.44</v>
      </c>
      <c r="H550" s="106">
        <v>44169</v>
      </c>
      <c r="I550" s="106">
        <v>43614</v>
      </c>
      <c r="J550" s="106">
        <v>43632</v>
      </c>
      <c r="K550" s="106">
        <v>43614</v>
      </c>
      <c r="L550" s="106">
        <v>43638</v>
      </c>
      <c r="M550" s="106">
        <v>44316</v>
      </c>
      <c r="N550" s="106">
        <v>44381</v>
      </c>
      <c r="O550" s="106">
        <v>45657</v>
      </c>
      <c r="P550" s="106"/>
      <c r="Q550" s="106">
        <v>46022</v>
      </c>
    </row>
    <row r="551" spans="1:17" s="96" customFormat="1" ht="39" x14ac:dyDescent="0.35">
      <c r="A551" s="105" t="s">
        <v>1795</v>
      </c>
      <c r="B551" s="94" t="s">
        <v>2664</v>
      </c>
      <c r="C551" s="105" t="s">
        <v>2665</v>
      </c>
      <c r="D551" s="13">
        <f t="shared" si="8"/>
        <v>3000000</v>
      </c>
      <c r="E551" s="13">
        <v>3000000</v>
      </c>
      <c r="F551" s="13">
        <v>0</v>
      </c>
      <c r="G551" s="13">
        <v>396659.9</v>
      </c>
      <c r="H551" s="106">
        <v>44224</v>
      </c>
      <c r="I551" s="106">
        <v>44004</v>
      </c>
      <c r="J551" s="106">
        <v>44022</v>
      </c>
      <c r="K551" s="106">
        <v>44012</v>
      </c>
      <c r="L551" s="106">
        <v>44036</v>
      </c>
      <c r="M551" s="106">
        <v>44540</v>
      </c>
      <c r="N551" s="106">
        <v>44605</v>
      </c>
      <c r="O551" s="106">
        <v>45657</v>
      </c>
      <c r="P551" s="106"/>
      <c r="Q551" s="106">
        <v>46022</v>
      </c>
    </row>
    <row r="552" spans="1:17" s="96" customFormat="1" ht="26" x14ac:dyDescent="0.35">
      <c r="A552" s="105" t="s">
        <v>2666</v>
      </c>
      <c r="B552" s="94" t="s">
        <v>2667</v>
      </c>
      <c r="C552" s="105" t="s">
        <v>2668</v>
      </c>
      <c r="D552" s="13">
        <f t="shared" si="8"/>
        <v>3000000</v>
      </c>
      <c r="E552" s="13">
        <v>3000000</v>
      </c>
      <c r="F552" s="13">
        <v>0</v>
      </c>
      <c r="G552" s="13">
        <v>899092.6</v>
      </c>
      <c r="H552" s="106">
        <v>44697</v>
      </c>
      <c r="I552" s="106">
        <v>44209</v>
      </c>
      <c r="J552" s="106">
        <v>44559</v>
      </c>
      <c r="K552" s="106">
        <v>44209</v>
      </c>
      <c r="L552" s="106">
        <v>44609</v>
      </c>
      <c r="M552" s="106">
        <v>44760</v>
      </c>
      <c r="N552" s="106">
        <v>45010</v>
      </c>
      <c r="O552" s="106">
        <v>45716</v>
      </c>
      <c r="P552" s="106"/>
      <c r="Q552" s="106">
        <v>46067</v>
      </c>
    </row>
    <row r="553" spans="1:17" s="96" customFormat="1" ht="26" x14ac:dyDescent="0.35">
      <c r="A553" s="105" t="s">
        <v>2669</v>
      </c>
      <c r="B553" s="94" t="s">
        <v>2670</v>
      </c>
      <c r="C553" s="105" t="s">
        <v>2671</v>
      </c>
      <c r="D553" s="13">
        <f t="shared" si="8"/>
        <v>2100000</v>
      </c>
      <c r="E553" s="13">
        <v>2100000</v>
      </c>
      <c r="F553" s="13">
        <v>0</v>
      </c>
      <c r="G553" s="13">
        <v>383926.91</v>
      </c>
      <c r="H553" s="106" t="s">
        <v>2745</v>
      </c>
      <c r="I553" s="106">
        <v>43892</v>
      </c>
      <c r="J553" s="106">
        <v>43910</v>
      </c>
      <c r="K553" s="106">
        <v>43920</v>
      </c>
      <c r="L553" s="106">
        <v>43944</v>
      </c>
      <c r="M553" s="106">
        <v>44364</v>
      </c>
      <c r="N553" s="106">
        <v>44429</v>
      </c>
      <c r="O553" s="106">
        <v>45657</v>
      </c>
      <c r="P553" s="106"/>
      <c r="Q553" s="106">
        <v>46022</v>
      </c>
    </row>
    <row r="554" spans="1:17" s="96" customFormat="1" ht="14.5" x14ac:dyDescent="0.35">
      <c r="A554" s="105" t="s">
        <v>2287</v>
      </c>
      <c r="B554" s="94" t="s">
        <v>2672</v>
      </c>
      <c r="C554" s="105" t="s">
        <v>2673</v>
      </c>
      <c r="D554" s="13">
        <f t="shared" si="8"/>
        <v>3000000</v>
      </c>
      <c r="E554" s="13">
        <v>3000000</v>
      </c>
      <c r="F554" s="13">
        <v>0</v>
      </c>
      <c r="G554" s="13">
        <v>965379.22</v>
      </c>
      <c r="H554" s="106" t="s">
        <v>2896</v>
      </c>
      <c r="I554" s="106">
        <v>44000</v>
      </c>
      <c r="J554" s="106">
        <v>44350</v>
      </c>
      <c r="K554" s="106">
        <v>44012</v>
      </c>
      <c r="L554" s="106">
        <v>44412</v>
      </c>
      <c r="M554" s="106">
        <v>44761</v>
      </c>
      <c r="N554" s="106">
        <v>45011</v>
      </c>
      <c r="O554" s="106">
        <v>45716</v>
      </c>
      <c r="P554" s="106"/>
      <c r="Q554" s="106">
        <v>46067</v>
      </c>
    </row>
    <row r="555" spans="1:17" s="96" customFormat="1" ht="26" x14ac:dyDescent="0.35">
      <c r="A555" s="105" t="s">
        <v>2674</v>
      </c>
      <c r="B555" s="94" t="s">
        <v>2675</v>
      </c>
      <c r="C555" s="105" t="s">
        <v>2676</v>
      </c>
      <c r="D555" s="13">
        <f t="shared" si="8"/>
        <v>350000</v>
      </c>
      <c r="E555" s="13">
        <v>350000</v>
      </c>
      <c r="F555" s="13">
        <v>0</v>
      </c>
      <c r="G555" s="13">
        <v>12069.411</v>
      </c>
      <c r="H555" s="106" t="s">
        <v>2897</v>
      </c>
      <c r="I555" s="106">
        <v>44703</v>
      </c>
      <c r="J555" s="106">
        <v>44721</v>
      </c>
      <c r="K555" s="106">
        <v>44712</v>
      </c>
      <c r="L555" s="106">
        <v>44736</v>
      </c>
      <c r="M555" s="106">
        <v>44561</v>
      </c>
      <c r="N555" s="106">
        <v>44626</v>
      </c>
      <c r="O555" s="106">
        <v>45657</v>
      </c>
      <c r="P555" s="106"/>
      <c r="Q555" s="106">
        <v>46022</v>
      </c>
    </row>
    <row r="556" spans="1:17" s="96" customFormat="1" ht="26" x14ac:dyDescent="0.35">
      <c r="A556" s="105" t="s">
        <v>543</v>
      </c>
      <c r="B556" s="94" t="s">
        <v>2677</v>
      </c>
      <c r="C556" s="105" t="s">
        <v>2678</v>
      </c>
      <c r="D556" s="13">
        <f t="shared" si="8"/>
        <v>1488257.41</v>
      </c>
      <c r="E556" s="13">
        <v>1488257.41</v>
      </c>
      <c r="F556" s="13">
        <v>0</v>
      </c>
      <c r="G556" s="13">
        <v>47936.54</v>
      </c>
      <c r="H556" s="106" t="s">
        <v>2894</v>
      </c>
      <c r="I556" s="106">
        <v>43662</v>
      </c>
      <c r="J556" s="106">
        <v>43243</v>
      </c>
      <c r="K556" s="106">
        <v>43677</v>
      </c>
      <c r="L556" s="106">
        <v>43662</v>
      </c>
      <c r="M556" s="106">
        <v>44707</v>
      </c>
      <c r="N556" s="106">
        <v>44667</v>
      </c>
      <c r="O556" s="106">
        <v>45657</v>
      </c>
      <c r="P556" s="106"/>
      <c r="Q556" s="106">
        <v>46022</v>
      </c>
    </row>
    <row r="557" spans="1:17" s="96" customFormat="1" ht="14.5" x14ac:dyDescent="0.35">
      <c r="A557" s="105" t="s">
        <v>2679</v>
      </c>
      <c r="B557" s="94" t="s">
        <v>2680</v>
      </c>
      <c r="C557" s="105" t="s">
        <v>2681</v>
      </c>
      <c r="D557" s="13">
        <f t="shared" si="8"/>
        <v>2950000</v>
      </c>
      <c r="E557" s="13">
        <v>2950000</v>
      </c>
      <c r="F557" s="13">
        <v>0</v>
      </c>
      <c r="G557" s="13">
        <v>1434028.4000000001</v>
      </c>
      <c r="H557" s="106">
        <v>44313</v>
      </c>
      <c r="I557" s="106">
        <v>43956</v>
      </c>
      <c r="J557" s="106">
        <v>44306</v>
      </c>
      <c r="K557" s="106">
        <v>43981</v>
      </c>
      <c r="L557" s="106">
        <v>44381</v>
      </c>
      <c r="M557" s="106">
        <v>44767</v>
      </c>
      <c r="N557" s="106">
        <v>45017</v>
      </c>
      <c r="O557" s="106">
        <v>45716</v>
      </c>
      <c r="P557" s="106"/>
      <c r="Q557" s="106">
        <v>46067</v>
      </c>
    </row>
    <row r="558" spans="1:17" s="96" customFormat="1" ht="14.5" x14ac:dyDescent="0.35">
      <c r="A558" s="105" t="s">
        <v>2682</v>
      </c>
      <c r="B558" s="94" t="s">
        <v>2683</v>
      </c>
      <c r="C558" s="105" t="s">
        <v>2684</v>
      </c>
      <c r="D558" s="13">
        <f t="shared" si="8"/>
        <v>1373505.47</v>
      </c>
      <c r="E558" s="13">
        <v>1373505.47</v>
      </c>
      <c r="F558" s="13">
        <v>0</v>
      </c>
      <c r="G558" s="13">
        <v>398888.2</v>
      </c>
      <c r="H558" s="106">
        <v>44692</v>
      </c>
      <c r="I558" s="106">
        <v>43230</v>
      </c>
      <c r="J558" s="106">
        <v>43580</v>
      </c>
      <c r="K558" s="106">
        <v>43230</v>
      </c>
      <c r="L558" s="106">
        <v>43630</v>
      </c>
      <c r="M558" s="106">
        <v>44552</v>
      </c>
      <c r="N558" s="106">
        <v>44802</v>
      </c>
      <c r="O558" s="106">
        <v>45716</v>
      </c>
      <c r="P558" s="106"/>
      <c r="Q558" s="106">
        <v>46067</v>
      </c>
    </row>
    <row r="559" spans="1:17" s="96" customFormat="1" ht="26" x14ac:dyDescent="0.35">
      <c r="A559" s="105" t="s">
        <v>2685</v>
      </c>
      <c r="B559" s="94" t="s">
        <v>2686</v>
      </c>
      <c r="C559" s="105" t="s">
        <v>2687</v>
      </c>
      <c r="D559" s="13">
        <f t="shared" si="8"/>
        <v>3000000</v>
      </c>
      <c r="E559" s="13">
        <v>3000000</v>
      </c>
      <c r="F559" s="13">
        <v>0</v>
      </c>
      <c r="G559" s="13">
        <v>1465367.46</v>
      </c>
      <c r="H559" s="106">
        <v>44406</v>
      </c>
      <c r="I559" s="106">
        <v>44275</v>
      </c>
      <c r="J559" s="106">
        <v>44625</v>
      </c>
      <c r="K559" s="106">
        <v>44277</v>
      </c>
      <c r="L559" s="106">
        <v>44677</v>
      </c>
      <c r="M559" s="106">
        <v>45182</v>
      </c>
      <c r="N559" s="106">
        <v>45182</v>
      </c>
      <c r="O559" s="106">
        <v>45716</v>
      </c>
      <c r="P559" s="106"/>
      <c r="Q559" s="106">
        <v>46067</v>
      </c>
    </row>
    <row r="560" spans="1:17" ht="14.5" x14ac:dyDescent="0.35">
      <c r="A560" s="107"/>
      <c r="G560" s="59">
        <f>SUM(G5:G559)</f>
        <v>388556713.18699956</v>
      </c>
    </row>
    <row r="561" spans="1:1" x14ac:dyDescent="0.35">
      <c r="A561" s="107"/>
    </row>
    <row r="562" spans="1:1" x14ac:dyDescent="0.35">
      <c r="A562" s="107"/>
    </row>
    <row r="563" spans="1:1" x14ac:dyDescent="0.35">
      <c r="A563" s="107"/>
    </row>
    <row r="564" spans="1:1" x14ac:dyDescent="0.35">
      <c r="A564" s="107"/>
    </row>
    <row r="565" spans="1:1" x14ac:dyDescent="0.35">
      <c r="A565" s="107"/>
    </row>
    <row r="566" spans="1:1" x14ac:dyDescent="0.35">
      <c r="A566" s="107"/>
    </row>
    <row r="567" spans="1:1" x14ac:dyDescent="0.35">
      <c r="A567" s="107"/>
    </row>
    <row r="568" spans="1:1" x14ac:dyDescent="0.35">
      <c r="A568" s="107"/>
    </row>
    <row r="569" spans="1:1" x14ac:dyDescent="0.35">
      <c r="A569" s="107"/>
    </row>
    <row r="570" spans="1:1" x14ac:dyDescent="0.35">
      <c r="A570" s="107"/>
    </row>
    <row r="571" spans="1:1" x14ac:dyDescent="0.35">
      <c r="A571" s="107"/>
    </row>
    <row r="572" spans="1:1" x14ac:dyDescent="0.35">
      <c r="A572" s="107"/>
    </row>
    <row r="573" spans="1:1" x14ac:dyDescent="0.35">
      <c r="A573" s="107"/>
    </row>
    <row r="574" spans="1:1" x14ac:dyDescent="0.35">
      <c r="A574" s="107"/>
    </row>
    <row r="575" spans="1:1" x14ac:dyDescent="0.35">
      <c r="A575" s="107"/>
    </row>
    <row r="576" spans="1:1" x14ac:dyDescent="0.35">
      <c r="A576" s="107"/>
    </row>
    <row r="577" spans="1:1" x14ac:dyDescent="0.35">
      <c r="A577" s="107"/>
    </row>
    <row r="578" spans="1:1" x14ac:dyDescent="0.35">
      <c r="A578" s="107"/>
    </row>
    <row r="579" spans="1:1" x14ac:dyDescent="0.35">
      <c r="A579" s="107"/>
    </row>
    <row r="580" spans="1:1" x14ac:dyDescent="0.35">
      <c r="A580" s="107"/>
    </row>
    <row r="581" spans="1:1" x14ac:dyDescent="0.35">
      <c r="A581" s="107"/>
    </row>
    <row r="582" spans="1:1" x14ac:dyDescent="0.35">
      <c r="A582" s="107"/>
    </row>
    <row r="583" spans="1:1" x14ac:dyDescent="0.35">
      <c r="A583" s="107"/>
    </row>
    <row r="584" spans="1:1" x14ac:dyDescent="0.35">
      <c r="A584" s="107"/>
    </row>
    <row r="585" spans="1:1" x14ac:dyDescent="0.35">
      <c r="A585" s="107"/>
    </row>
    <row r="586" spans="1:1" x14ac:dyDescent="0.35">
      <c r="A586" s="107"/>
    </row>
    <row r="587" spans="1:1" x14ac:dyDescent="0.35">
      <c r="A587" s="107"/>
    </row>
    <row r="588" spans="1:1" x14ac:dyDescent="0.35">
      <c r="A588" s="107"/>
    </row>
    <row r="589" spans="1:1" x14ac:dyDescent="0.35">
      <c r="A589" s="107"/>
    </row>
    <row r="590" spans="1:1" x14ac:dyDescent="0.35">
      <c r="A590" s="107"/>
    </row>
    <row r="591" spans="1:1" x14ac:dyDescent="0.35">
      <c r="A591" s="107"/>
    </row>
    <row r="592" spans="1:1" x14ac:dyDescent="0.35">
      <c r="A592" s="107"/>
    </row>
    <row r="593" spans="1:1" x14ac:dyDescent="0.35">
      <c r="A593" s="107"/>
    </row>
    <row r="594" spans="1:1" x14ac:dyDescent="0.35">
      <c r="A594" s="107"/>
    </row>
    <row r="595" spans="1:1" x14ac:dyDescent="0.35">
      <c r="A595" s="107"/>
    </row>
    <row r="596" spans="1:1" x14ac:dyDescent="0.35">
      <c r="A596" s="107"/>
    </row>
    <row r="597" spans="1:1" x14ac:dyDescent="0.35">
      <c r="A597" s="107"/>
    </row>
    <row r="598" spans="1:1" x14ac:dyDescent="0.35">
      <c r="A598" s="107"/>
    </row>
    <row r="599" spans="1:1" x14ac:dyDescent="0.35">
      <c r="A599" s="107"/>
    </row>
    <row r="600" spans="1:1" x14ac:dyDescent="0.35">
      <c r="A600" s="107"/>
    </row>
    <row r="601" spans="1:1" x14ac:dyDescent="0.35">
      <c r="A601" s="107"/>
    </row>
    <row r="602" spans="1:1" x14ac:dyDescent="0.35">
      <c r="A602" s="107"/>
    </row>
    <row r="603" spans="1:1" x14ac:dyDescent="0.35">
      <c r="A603" s="107"/>
    </row>
    <row r="604" spans="1:1" x14ac:dyDescent="0.35">
      <c r="A604" s="107"/>
    </row>
    <row r="605" spans="1:1" x14ac:dyDescent="0.35">
      <c r="A605" s="107"/>
    </row>
    <row r="606" spans="1:1" x14ac:dyDescent="0.35">
      <c r="A606" s="107"/>
    </row>
    <row r="607" spans="1:1" x14ac:dyDescent="0.35">
      <c r="A607" s="107"/>
    </row>
    <row r="608" spans="1:1" x14ac:dyDescent="0.35">
      <c r="A608" s="107"/>
    </row>
    <row r="609" spans="1:1" x14ac:dyDescent="0.35">
      <c r="A609" s="107"/>
    </row>
    <row r="610" spans="1:1" x14ac:dyDescent="0.35">
      <c r="A610" s="107"/>
    </row>
    <row r="611" spans="1:1" x14ac:dyDescent="0.35">
      <c r="A611" s="107"/>
    </row>
    <row r="612" spans="1:1" x14ac:dyDescent="0.35">
      <c r="A612" s="107"/>
    </row>
    <row r="613" spans="1:1" x14ac:dyDescent="0.35">
      <c r="A613" s="107"/>
    </row>
    <row r="614" spans="1:1" x14ac:dyDescent="0.35">
      <c r="A614" s="107"/>
    </row>
    <row r="615" spans="1:1" x14ac:dyDescent="0.35">
      <c r="A615" s="107"/>
    </row>
    <row r="616" spans="1:1" x14ac:dyDescent="0.35">
      <c r="A616" s="107"/>
    </row>
    <row r="617" spans="1:1" x14ac:dyDescent="0.35">
      <c r="A617" s="107"/>
    </row>
    <row r="618" spans="1:1" x14ac:dyDescent="0.35">
      <c r="A618" s="107"/>
    </row>
    <row r="619" spans="1:1" x14ac:dyDescent="0.35">
      <c r="A619" s="107"/>
    </row>
    <row r="620" spans="1:1" x14ac:dyDescent="0.35">
      <c r="A620" s="107"/>
    </row>
    <row r="621" spans="1:1" x14ac:dyDescent="0.35">
      <c r="A621" s="107"/>
    </row>
    <row r="622" spans="1:1" x14ac:dyDescent="0.35">
      <c r="A622" s="107"/>
    </row>
    <row r="623" spans="1:1" x14ac:dyDescent="0.35">
      <c r="A623" s="107"/>
    </row>
    <row r="624" spans="1:1" x14ac:dyDescent="0.35">
      <c r="A624" s="107"/>
    </row>
    <row r="625" spans="1:1" x14ac:dyDescent="0.35">
      <c r="A625" s="107"/>
    </row>
    <row r="626" spans="1:1" x14ac:dyDescent="0.35">
      <c r="A626" s="107"/>
    </row>
    <row r="627" spans="1:1" x14ac:dyDescent="0.35">
      <c r="A627" s="107"/>
    </row>
    <row r="628" spans="1:1" x14ac:dyDescent="0.35">
      <c r="A628" s="107"/>
    </row>
    <row r="629" spans="1:1" x14ac:dyDescent="0.35">
      <c r="A629" s="107"/>
    </row>
    <row r="630" spans="1:1" x14ac:dyDescent="0.35">
      <c r="A630" s="107"/>
    </row>
    <row r="631" spans="1:1" x14ac:dyDescent="0.35">
      <c r="A631" s="107"/>
    </row>
    <row r="632" spans="1:1" x14ac:dyDescent="0.35">
      <c r="A632" s="107"/>
    </row>
    <row r="633" spans="1:1" x14ac:dyDescent="0.35">
      <c r="A633" s="107"/>
    </row>
    <row r="634" spans="1:1" x14ac:dyDescent="0.35">
      <c r="A634" s="107"/>
    </row>
    <row r="635" spans="1:1" x14ac:dyDescent="0.35">
      <c r="A635" s="107"/>
    </row>
    <row r="636" spans="1:1" x14ac:dyDescent="0.35">
      <c r="A636" s="107"/>
    </row>
    <row r="637" spans="1:1" x14ac:dyDescent="0.35">
      <c r="A637" s="107"/>
    </row>
    <row r="638" spans="1:1" x14ac:dyDescent="0.35">
      <c r="A638" s="107"/>
    </row>
    <row r="639" spans="1:1" x14ac:dyDescent="0.35">
      <c r="A639" s="107"/>
    </row>
    <row r="640" spans="1:1" x14ac:dyDescent="0.35">
      <c r="A640" s="107"/>
    </row>
    <row r="641" spans="1:1" x14ac:dyDescent="0.35">
      <c r="A641" s="107"/>
    </row>
    <row r="642" spans="1:1" x14ac:dyDescent="0.35">
      <c r="A642" s="107"/>
    </row>
    <row r="643" spans="1:1" x14ac:dyDescent="0.35">
      <c r="A643" s="107"/>
    </row>
    <row r="644" spans="1:1" x14ac:dyDescent="0.35">
      <c r="A644" s="107"/>
    </row>
    <row r="645" spans="1:1" x14ac:dyDescent="0.35">
      <c r="A645" s="107"/>
    </row>
    <row r="646" spans="1:1" x14ac:dyDescent="0.35">
      <c r="A646" s="107"/>
    </row>
    <row r="647" spans="1:1" x14ac:dyDescent="0.35">
      <c r="A647" s="107"/>
    </row>
    <row r="648" spans="1:1" x14ac:dyDescent="0.35">
      <c r="A648" s="107"/>
    </row>
    <row r="649" spans="1:1" x14ac:dyDescent="0.35">
      <c r="A649" s="107"/>
    </row>
    <row r="650" spans="1:1" x14ac:dyDescent="0.35">
      <c r="A650" s="107"/>
    </row>
    <row r="651" spans="1:1" x14ac:dyDescent="0.35">
      <c r="A651" s="107"/>
    </row>
    <row r="652" spans="1:1" x14ac:dyDescent="0.35">
      <c r="A652" s="107"/>
    </row>
    <row r="653" spans="1:1" x14ac:dyDescent="0.35">
      <c r="A653" s="107"/>
    </row>
    <row r="654" spans="1:1" x14ac:dyDescent="0.35">
      <c r="A654" s="107"/>
    </row>
    <row r="655" spans="1:1" x14ac:dyDescent="0.35">
      <c r="A655" s="107"/>
    </row>
    <row r="656" spans="1:1" x14ac:dyDescent="0.35">
      <c r="A656" s="107"/>
    </row>
    <row r="657" spans="1:1" x14ac:dyDescent="0.35">
      <c r="A657" s="107"/>
    </row>
    <row r="658" spans="1:1" x14ac:dyDescent="0.35">
      <c r="A658" s="107"/>
    </row>
    <row r="659" spans="1:1" x14ac:dyDescent="0.35">
      <c r="A659" s="107"/>
    </row>
    <row r="660" spans="1:1" x14ac:dyDescent="0.35">
      <c r="A660" s="107"/>
    </row>
    <row r="661" spans="1:1" x14ac:dyDescent="0.35">
      <c r="A661" s="107"/>
    </row>
    <row r="662" spans="1:1" x14ac:dyDescent="0.35">
      <c r="A662" s="107"/>
    </row>
    <row r="663" spans="1:1" x14ac:dyDescent="0.35">
      <c r="A663" s="107"/>
    </row>
    <row r="664" spans="1:1" x14ac:dyDescent="0.35">
      <c r="A664" s="107"/>
    </row>
    <row r="665" spans="1:1" x14ac:dyDescent="0.35">
      <c r="A665" s="107"/>
    </row>
    <row r="666" spans="1:1" x14ac:dyDescent="0.35">
      <c r="A666" s="107"/>
    </row>
    <row r="667" spans="1:1" x14ac:dyDescent="0.35">
      <c r="A667" s="107"/>
    </row>
    <row r="668" spans="1:1" x14ac:dyDescent="0.35">
      <c r="A668" s="107"/>
    </row>
    <row r="669" spans="1:1" x14ac:dyDescent="0.35">
      <c r="A669" s="107"/>
    </row>
    <row r="670" spans="1:1" x14ac:dyDescent="0.35">
      <c r="A670" s="107"/>
    </row>
    <row r="671" spans="1:1" x14ac:dyDescent="0.35">
      <c r="A671" s="107"/>
    </row>
    <row r="672" spans="1:1" x14ac:dyDescent="0.35">
      <c r="A672" s="107"/>
    </row>
    <row r="673" spans="1:1" x14ac:dyDescent="0.35">
      <c r="A673" s="107"/>
    </row>
    <row r="674" spans="1:1" x14ac:dyDescent="0.35">
      <c r="A674" s="107"/>
    </row>
    <row r="675" spans="1:1" x14ac:dyDescent="0.35">
      <c r="A675" s="107"/>
    </row>
    <row r="676" spans="1:1" x14ac:dyDescent="0.35">
      <c r="A676" s="107"/>
    </row>
    <row r="677" spans="1:1" x14ac:dyDescent="0.35">
      <c r="A677" s="107"/>
    </row>
    <row r="678" spans="1:1" x14ac:dyDescent="0.35">
      <c r="A678" s="107"/>
    </row>
    <row r="679" spans="1:1" x14ac:dyDescent="0.35">
      <c r="A679" s="107"/>
    </row>
    <row r="680" spans="1:1" x14ac:dyDescent="0.35">
      <c r="A680" s="107"/>
    </row>
    <row r="681" spans="1:1" x14ac:dyDescent="0.35">
      <c r="A681" s="107"/>
    </row>
    <row r="682" spans="1:1" x14ac:dyDescent="0.35">
      <c r="A682" s="107"/>
    </row>
    <row r="683" spans="1:1" x14ac:dyDescent="0.35">
      <c r="A683" s="107"/>
    </row>
    <row r="684" spans="1:1" x14ac:dyDescent="0.35">
      <c r="A684" s="107"/>
    </row>
    <row r="685" spans="1:1" x14ac:dyDescent="0.35">
      <c r="A685" s="107"/>
    </row>
    <row r="686" spans="1:1" x14ac:dyDescent="0.35">
      <c r="A686" s="107"/>
    </row>
    <row r="687" spans="1:1" x14ac:dyDescent="0.35">
      <c r="A687" s="107"/>
    </row>
    <row r="688" spans="1:1" x14ac:dyDescent="0.35">
      <c r="A688" s="107"/>
    </row>
    <row r="689" spans="1:1" x14ac:dyDescent="0.35">
      <c r="A689" s="107"/>
    </row>
    <row r="690" spans="1:1" x14ac:dyDescent="0.35">
      <c r="A690" s="107"/>
    </row>
    <row r="691" spans="1:1" x14ac:dyDescent="0.35">
      <c r="A691" s="107"/>
    </row>
    <row r="692" spans="1:1" x14ac:dyDescent="0.35">
      <c r="A692" s="107"/>
    </row>
    <row r="693" spans="1:1" x14ac:dyDescent="0.35">
      <c r="A693" s="107"/>
    </row>
    <row r="694" spans="1:1" x14ac:dyDescent="0.35">
      <c r="A694" s="107"/>
    </row>
    <row r="695" spans="1:1" x14ac:dyDescent="0.35">
      <c r="A695" s="107"/>
    </row>
    <row r="696" spans="1:1" x14ac:dyDescent="0.35">
      <c r="A696" s="107"/>
    </row>
    <row r="697" spans="1:1" x14ac:dyDescent="0.35">
      <c r="A697" s="107"/>
    </row>
    <row r="698" spans="1:1" x14ac:dyDescent="0.35">
      <c r="A698" s="107"/>
    </row>
    <row r="699" spans="1:1" x14ac:dyDescent="0.35">
      <c r="A699" s="107"/>
    </row>
    <row r="700" spans="1:1" x14ac:dyDescent="0.35">
      <c r="A700" s="107"/>
    </row>
    <row r="701" spans="1:1" x14ac:dyDescent="0.35">
      <c r="A701" s="107"/>
    </row>
    <row r="702" spans="1:1" x14ac:dyDescent="0.35">
      <c r="A702" s="107"/>
    </row>
    <row r="703" spans="1:1" x14ac:dyDescent="0.35">
      <c r="A703" s="107"/>
    </row>
    <row r="704" spans="1:1" x14ac:dyDescent="0.35">
      <c r="A704" s="107"/>
    </row>
    <row r="705" spans="1:1" x14ac:dyDescent="0.35">
      <c r="A705" s="107"/>
    </row>
    <row r="706" spans="1:1" x14ac:dyDescent="0.35">
      <c r="A706" s="107"/>
    </row>
    <row r="707" spans="1:1" x14ac:dyDescent="0.35">
      <c r="A707" s="107"/>
    </row>
    <row r="708" spans="1:1" x14ac:dyDescent="0.35">
      <c r="A708" s="107"/>
    </row>
    <row r="709" spans="1:1" x14ac:dyDescent="0.35">
      <c r="A709" s="107"/>
    </row>
    <row r="710" spans="1:1" x14ac:dyDescent="0.35">
      <c r="A710" s="107"/>
    </row>
    <row r="711" spans="1:1" x14ac:dyDescent="0.35">
      <c r="A711" s="107"/>
    </row>
    <row r="712" spans="1:1" x14ac:dyDescent="0.35">
      <c r="A712" s="107"/>
    </row>
    <row r="713" spans="1:1" x14ac:dyDescent="0.35">
      <c r="A713" s="107"/>
    </row>
    <row r="714" spans="1:1" x14ac:dyDescent="0.35">
      <c r="A714" s="107"/>
    </row>
    <row r="715" spans="1:1" x14ac:dyDescent="0.35">
      <c r="A715" s="107"/>
    </row>
  </sheetData>
  <autoFilter ref="A1:Q560" xr:uid="{BD0A6411-50B4-4908-A4BA-B0F8D3D25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6">
    <mergeCell ref="Q3:Q4"/>
    <mergeCell ref="A1:Q1"/>
    <mergeCell ref="A2:A4"/>
    <mergeCell ref="B2:B4"/>
    <mergeCell ref="C2:C4"/>
    <mergeCell ref="I2:L2"/>
    <mergeCell ref="M2:P2"/>
    <mergeCell ref="D3:D4"/>
    <mergeCell ref="E3:E4"/>
    <mergeCell ref="F3:F4"/>
    <mergeCell ref="G3:G4"/>
    <mergeCell ref="H3:H4"/>
    <mergeCell ref="I3:J3"/>
    <mergeCell ref="K3:L3"/>
    <mergeCell ref="M3:N3"/>
    <mergeCell ref="O3:P3"/>
  </mergeCells>
  <printOptions horizontalCentered="1"/>
  <pageMargins left="0.11811023622047245" right="0.11811023622047245" top="0.15748031496062992" bottom="0.15748031496062992" header="0" footer="0"/>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9965-6AF7-4B11-AF10-F6D2E7D1E09B}">
  <dimension ref="A1:G134"/>
  <sheetViews>
    <sheetView view="pageBreakPreview" topLeftCell="A124" zoomScaleNormal="100" zoomScaleSheetLayoutView="100" workbookViewId="0">
      <selection activeCell="C9" sqref="C9"/>
    </sheetView>
  </sheetViews>
  <sheetFormatPr defaultColWidth="9.1796875" defaultRowHeight="14.5" x14ac:dyDescent="0.35"/>
  <cols>
    <col min="1" max="1" width="26.453125" style="1" customWidth="1"/>
    <col min="2" max="2" width="27.7265625" style="1" customWidth="1"/>
    <col min="3" max="3" width="16.7265625" style="43" bestFit="1" customWidth="1"/>
    <col min="4" max="4" width="55" style="1" customWidth="1"/>
    <col min="5" max="5" width="19.54296875" style="1" bestFit="1" customWidth="1"/>
    <col min="6" max="6" width="9.1796875" style="1"/>
    <col min="7" max="7" width="15.7265625" style="1" bestFit="1" customWidth="1"/>
    <col min="8" max="16384" width="9.1796875" style="1"/>
  </cols>
  <sheetData>
    <row r="1" spans="1:7" ht="43.5" customHeight="1" x14ac:dyDescent="0.35">
      <c r="A1" s="167" t="s">
        <v>1290</v>
      </c>
      <c r="B1" s="167"/>
      <c r="C1" s="167"/>
      <c r="D1" s="167"/>
      <c r="E1" s="167"/>
    </row>
    <row r="2" spans="1:7" ht="31" x14ac:dyDescent="0.35">
      <c r="A2" s="27" t="s">
        <v>24</v>
      </c>
      <c r="B2" s="27" t="s">
        <v>25</v>
      </c>
      <c r="C2" s="27" t="s">
        <v>26</v>
      </c>
      <c r="D2" s="27" t="s">
        <v>27</v>
      </c>
      <c r="E2" s="27" t="s">
        <v>28</v>
      </c>
    </row>
    <row r="3" spans="1:7" ht="29" x14ac:dyDescent="0.35">
      <c r="A3" s="39" t="s">
        <v>593</v>
      </c>
      <c r="B3" s="20" t="s">
        <v>594</v>
      </c>
      <c r="C3" s="40" t="s">
        <v>595</v>
      </c>
      <c r="D3" s="12" t="s">
        <v>596</v>
      </c>
      <c r="E3" s="21">
        <v>3700000</v>
      </c>
    </row>
    <row r="4" spans="1:7" ht="29" x14ac:dyDescent="0.35">
      <c r="A4" s="39" t="s">
        <v>593</v>
      </c>
      <c r="B4" s="20" t="s">
        <v>594</v>
      </c>
      <c r="C4" s="40" t="s">
        <v>597</v>
      </c>
      <c r="D4" s="12" t="s">
        <v>596</v>
      </c>
      <c r="E4" s="21">
        <v>500000</v>
      </c>
    </row>
    <row r="5" spans="1:7" ht="15.5" x14ac:dyDescent="0.35">
      <c r="A5" s="39" t="s">
        <v>593</v>
      </c>
      <c r="B5" s="20" t="s">
        <v>594</v>
      </c>
      <c r="C5" s="40" t="s">
        <v>598</v>
      </c>
      <c r="D5" s="12" t="s">
        <v>599</v>
      </c>
      <c r="E5" s="21">
        <v>3745000</v>
      </c>
    </row>
    <row r="6" spans="1:7" ht="58" x14ac:dyDescent="0.35">
      <c r="A6" s="39" t="s">
        <v>600</v>
      </c>
      <c r="B6" s="20" t="s">
        <v>601</v>
      </c>
      <c r="C6" s="40" t="s">
        <v>602</v>
      </c>
      <c r="D6" s="12" t="s">
        <v>603</v>
      </c>
      <c r="E6" s="21">
        <v>15000000</v>
      </c>
    </row>
    <row r="7" spans="1:7" ht="58" x14ac:dyDescent="0.35">
      <c r="A7" s="39" t="s">
        <v>600</v>
      </c>
      <c r="B7" s="20" t="s">
        <v>601</v>
      </c>
      <c r="C7" s="40" t="s">
        <v>604</v>
      </c>
      <c r="D7" s="12" t="s">
        <v>605</v>
      </c>
      <c r="E7" s="21">
        <v>3950000</v>
      </c>
    </row>
    <row r="8" spans="1:7" ht="31" x14ac:dyDescent="0.35">
      <c r="A8" s="39" t="s">
        <v>600</v>
      </c>
      <c r="B8" s="20" t="s">
        <v>606</v>
      </c>
      <c r="C8" s="40" t="s">
        <v>607</v>
      </c>
      <c r="D8" s="12" t="s">
        <v>608</v>
      </c>
      <c r="E8" s="21">
        <v>15000000</v>
      </c>
    </row>
    <row r="9" spans="1:7" ht="31" x14ac:dyDescent="0.35">
      <c r="A9" s="39" t="s">
        <v>600</v>
      </c>
      <c r="B9" s="20" t="s">
        <v>606</v>
      </c>
      <c r="C9" s="40" t="s">
        <v>609</v>
      </c>
      <c r="D9" s="12" t="s">
        <v>610</v>
      </c>
      <c r="E9" s="21">
        <v>6600000</v>
      </c>
    </row>
    <row r="10" spans="1:7" ht="31" x14ac:dyDescent="0.35">
      <c r="A10" s="39" t="s">
        <v>600</v>
      </c>
      <c r="B10" s="20" t="s">
        <v>606</v>
      </c>
      <c r="C10" s="40" t="s">
        <v>611</v>
      </c>
      <c r="D10" s="12" t="s">
        <v>612</v>
      </c>
      <c r="E10" s="21">
        <v>16000000</v>
      </c>
    </row>
    <row r="11" spans="1:7" ht="31" x14ac:dyDescent="0.35">
      <c r="A11" s="39" t="s">
        <v>600</v>
      </c>
      <c r="B11" s="20" t="s">
        <v>606</v>
      </c>
      <c r="C11" s="40" t="s">
        <v>613</v>
      </c>
      <c r="D11" s="12" t="s">
        <v>614</v>
      </c>
      <c r="E11" s="21">
        <v>12500000</v>
      </c>
    </row>
    <row r="12" spans="1:7" ht="31" x14ac:dyDescent="0.35">
      <c r="A12" s="39" t="s">
        <v>600</v>
      </c>
      <c r="B12" s="20" t="s">
        <v>615</v>
      </c>
      <c r="C12" s="40" t="s">
        <v>616</v>
      </c>
      <c r="D12" s="12" t="s">
        <v>617</v>
      </c>
      <c r="E12" s="21">
        <v>43453414.43</v>
      </c>
      <c r="G12" s="41"/>
    </row>
    <row r="13" spans="1:7" ht="31" x14ac:dyDescent="0.35">
      <c r="A13" s="39" t="s">
        <v>600</v>
      </c>
      <c r="B13" s="20" t="s">
        <v>615</v>
      </c>
      <c r="C13" s="40" t="s">
        <v>618</v>
      </c>
      <c r="D13" s="12" t="s">
        <v>619</v>
      </c>
      <c r="E13" s="21">
        <v>2837709.24</v>
      </c>
      <c r="G13" s="42"/>
    </row>
    <row r="14" spans="1:7" ht="31" x14ac:dyDescent="0.35">
      <c r="A14" s="39" t="s">
        <v>600</v>
      </c>
      <c r="B14" s="20" t="s">
        <v>615</v>
      </c>
      <c r="C14" s="40" t="s">
        <v>620</v>
      </c>
      <c r="D14" s="12" t="s">
        <v>621</v>
      </c>
      <c r="E14" s="21">
        <v>200000</v>
      </c>
    </row>
    <row r="15" spans="1:7" ht="31" x14ac:dyDescent="0.35">
      <c r="A15" s="39" t="s">
        <v>600</v>
      </c>
      <c r="B15" s="20" t="s">
        <v>622</v>
      </c>
      <c r="C15" s="40" t="s">
        <v>623</v>
      </c>
      <c r="D15" s="12" t="s">
        <v>624</v>
      </c>
      <c r="E15" s="21">
        <v>2170623.33</v>
      </c>
    </row>
    <row r="16" spans="1:7" ht="43.5" x14ac:dyDescent="0.35">
      <c r="A16" s="39" t="s">
        <v>600</v>
      </c>
      <c r="B16" s="20" t="s">
        <v>622</v>
      </c>
      <c r="C16" s="40" t="s">
        <v>625</v>
      </c>
      <c r="D16" s="12" t="s">
        <v>626</v>
      </c>
      <c r="E16" s="21">
        <v>5143084.04</v>
      </c>
    </row>
    <row r="17" spans="1:7" ht="31" x14ac:dyDescent="0.35">
      <c r="A17" s="39" t="s">
        <v>600</v>
      </c>
      <c r="B17" s="20" t="s">
        <v>622</v>
      </c>
      <c r="C17" s="40" t="s">
        <v>627</v>
      </c>
      <c r="D17" s="12" t="s">
        <v>628</v>
      </c>
      <c r="E17" s="21">
        <v>6000024.79</v>
      </c>
    </row>
    <row r="18" spans="1:7" ht="31" x14ac:dyDescent="0.35">
      <c r="A18" s="39" t="s">
        <v>600</v>
      </c>
      <c r="B18" s="20" t="s">
        <v>622</v>
      </c>
      <c r="C18" s="40" t="s">
        <v>629</v>
      </c>
      <c r="D18" s="12" t="s">
        <v>630</v>
      </c>
      <c r="E18" s="21">
        <v>6585465.2199999997</v>
      </c>
    </row>
    <row r="19" spans="1:7" ht="58" x14ac:dyDescent="0.35">
      <c r="A19" s="39" t="s">
        <v>600</v>
      </c>
      <c r="B19" s="20" t="s">
        <v>622</v>
      </c>
      <c r="C19" s="40" t="s">
        <v>631</v>
      </c>
      <c r="D19" s="12" t="s">
        <v>632</v>
      </c>
      <c r="E19" s="21">
        <v>42431600</v>
      </c>
    </row>
    <row r="20" spans="1:7" ht="31" x14ac:dyDescent="0.35">
      <c r="A20" s="39" t="s">
        <v>600</v>
      </c>
      <c r="B20" s="20" t="s">
        <v>622</v>
      </c>
      <c r="C20" s="40" t="s">
        <v>633</v>
      </c>
      <c r="D20" s="12" t="s">
        <v>634</v>
      </c>
      <c r="E20" s="21">
        <v>3963250.1</v>
      </c>
    </row>
    <row r="21" spans="1:7" ht="43.5" x14ac:dyDescent="0.35">
      <c r="A21" s="39" t="s">
        <v>600</v>
      </c>
      <c r="B21" s="20" t="s">
        <v>622</v>
      </c>
      <c r="C21" s="40" t="s">
        <v>635</v>
      </c>
      <c r="D21" s="12" t="s">
        <v>636</v>
      </c>
      <c r="E21" s="21">
        <v>2049252.19</v>
      </c>
    </row>
    <row r="22" spans="1:7" ht="43.5" x14ac:dyDescent="0.35">
      <c r="A22" s="39" t="s">
        <v>600</v>
      </c>
      <c r="B22" s="20" t="s">
        <v>622</v>
      </c>
      <c r="C22" s="40" t="s">
        <v>637</v>
      </c>
      <c r="D22" s="12" t="s">
        <v>638</v>
      </c>
      <c r="E22" s="21">
        <v>712992.5</v>
      </c>
    </row>
    <row r="23" spans="1:7" ht="43.5" x14ac:dyDescent="0.35">
      <c r="A23" s="39" t="s">
        <v>600</v>
      </c>
      <c r="B23" s="20" t="s">
        <v>622</v>
      </c>
      <c r="C23" s="40" t="s">
        <v>639</v>
      </c>
      <c r="D23" s="12" t="s">
        <v>640</v>
      </c>
      <c r="E23" s="21">
        <v>1956830</v>
      </c>
    </row>
    <row r="24" spans="1:7" ht="43.5" x14ac:dyDescent="0.35">
      <c r="A24" s="39" t="s">
        <v>600</v>
      </c>
      <c r="B24" s="20" t="s">
        <v>622</v>
      </c>
      <c r="C24" s="40" t="s">
        <v>641</v>
      </c>
      <c r="D24" s="12" t="s">
        <v>642</v>
      </c>
      <c r="E24" s="21">
        <v>134520</v>
      </c>
    </row>
    <row r="25" spans="1:7" ht="43.5" x14ac:dyDescent="0.35">
      <c r="A25" s="39" t="s">
        <v>600</v>
      </c>
      <c r="B25" s="20" t="s">
        <v>622</v>
      </c>
      <c r="C25" s="40" t="s">
        <v>643</v>
      </c>
      <c r="D25" s="12" t="s">
        <v>644</v>
      </c>
      <c r="E25" s="21">
        <v>382488.98</v>
      </c>
    </row>
    <row r="26" spans="1:7" ht="43.5" x14ac:dyDescent="0.35">
      <c r="A26" s="39" t="s">
        <v>600</v>
      </c>
      <c r="B26" s="20" t="s">
        <v>622</v>
      </c>
      <c r="C26" s="40" t="s">
        <v>645</v>
      </c>
      <c r="D26" s="12" t="s">
        <v>646</v>
      </c>
      <c r="E26" s="21">
        <v>785275.21</v>
      </c>
    </row>
    <row r="27" spans="1:7" ht="43.5" x14ac:dyDescent="0.35">
      <c r="A27" s="39" t="s">
        <v>600</v>
      </c>
      <c r="B27" s="20" t="s">
        <v>622</v>
      </c>
      <c r="C27" s="40" t="s">
        <v>647</v>
      </c>
      <c r="D27" s="12" t="s">
        <v>648</v>
      </c>
      <c r="E27" s="21">
        <v>739921.1</v>
      </c>
      <c r="G27" s="42"/>
    </row>
    <row r="28" spans="1:7" ht="58" x14ac:dyDescent="0.35">
      <c r="A28" s="39" t="s">
        <v>600</v>
      </c>
      <c r="B28" s="20" t="s">
        <v>622</v>
      </c>
      <c r="C28" s="40" t="s">
        <v>649</v>
      </c>
      <c r="D28" s="12" t="s">
        <v>650</v>
      </c>
      <c r="E28" s="21">
        <v>4136414.32</v>
      </c>
      <c r="G28" s="42"/>
    </row>
    <row r="29" spans="1:7" ht="31" x14ac:dyDescent="0.35">
      <c r="A29" s="39" t="s">
        <v>600</v>
      </c>
      <c r="B29" s="20" t="s">
        <v>622</v>
      </c>
      <c r="C29" s="40" t="s">
        <v>651</v>
      </c>
      <c r="D29" s="12" t="s">
        <v>652</v>
      </c>
      <c r="E29" s="21">
        <v>31998741</v>
      </c>
      <c r="G29" s="116"/>
    </row>
    <row r="30" spans="1:7" ht="43.5" x14ac:dyDescent="0.35">
      <c r="A30" s="39" t="s">
        <v>653</v>
      </c>
      <c r="B30" s="20" t="s">
        <v>654</v>
      </c>
      <c r="C30" s="40" t="s">
        <v>655</v>
      </c>
      <c r="D30" s="12" t="s">
        <v>656</v>
      </c>
      <c r="E30" s="21">
        <v>1091087</v>
      </c>
    </row>
    <row r="31" spans="1:7" ht="58" x14ac:dyDescent="0.35">
      <c r="A31" s="39" t="s">
        <v>653</v>
      </c>
      <c r="B31" s="20" t="s">
        <v>654</v>
      </c>
      <c r="C31" s="40" t="s">
        <v>657</v>
      </c>
      <c r="D31" s="12" t="s">
        <v>658</v>
      </c>
      <c r="E31" s="21">
        <v>2661315.4900000002</v>
      </c>
    </row>
    <row r="32" spans="1:7" ht="15.5" x14ac:dyDescent="0.35">
      <c r="A32" s="39" t="s">
        <v>653</v>
      </c>
      <c r="B32" s="20" t="s">
        <v>654</v>
      </c>
      <c r="C32" s="40" t="s">
        <v>659</v>
      </c>
      <c r="D32" s="12" t="s">
        <v>96</v>
      </c>
      <c r="E32" s="21">
        <v>2000000</v>
      </c>
    </row>
    <row r="33" spans="1:5" ht="29" x14ac:dyDescent="0.35">
      <c r="A33" s="39" t="s">
        <v>653</v>
      </c>
      <c r="B33" s="20" t="s">
        <v>660</v>
      </c>
      <c r="C33" s="40" t="s">
        <v>661</v>
      </c>
      <c r="D33" s="12" t="s">
        <v>662</v>
      </c>
      <c r="E33" s="21">
        <v>28749779.48</v>
      </c>
    </row>
    <row r="34" spans="1:5" ht="15.5" x14ac:dyDescent="0.35">
      <c r="A34" s="39" t="s">
        <v>653</v>
      </c>
      <c r="B34" s="20" t="s">
        <v>660</v>
      </c>
      <c r="C34" s="40" t="s">
        <v>663</v>
      </c>
      <c r="D34" s="12" t="s">
        <v>664</v>
      </c>
      <c r="E34" s="21">
        <v>652200</v>
      </c>
    </row>
    <row r="35" spans="1:5" ht="29" x14ac:dyDescent="0.35">
      <c r="A35" s="39" t="s">
        <v>653</v>
      </c>
      <c r="B35" s="20" t="s">
        <v>660</v>
      </c>
      <c r="C35" s="40" t="s">
        <v>665</v>
      </c>
      <c r="D35" s="12" t="s">
        <v>666</v>
      </c>
      <c r="E35" s="21">
        <v>424752.63</v>
      </c>
    </row>
    <row r="36" spans="1:5" ht="29" x14ac:dyDescent="0.35">
      <c r="A36" s="39" t="s">
        <v>653</v>
      </c>
      <c r="B36" s="20" t="s">
        <v>660</v>
      </c>
      <c r="C36" s="40" t="s">
        <v>667</v>
      </c>
      <c r="D36" s="12" t="s">
        <v>668</v>
      </c>
      <c r="E36" s="21">
        <v>1153460</v>
      </c>
    </row>
    <row r="37" spans="1:5" ht="29" x14ac:dyDescent="0.35">
      <c r="A37" s="39" t="s">
        <v>43</v>
      </c>
      <c r="B37" s="20" t="s">
        <v>669</v>
      </c>
      <c r="C37" s="40" t="s">
        <v>670</v>
      </c>
      <c r="D37" s="12" t="s">
        <v>671</v>
      </c>
      <c r="E37" s="21">
        <v>3500000</v>
      </c>
    </row>
    <row r="38" spans="1:5" ht="29" x14ac:dyDescent="0.35">
      <c r="A38" s="39" t="s">
        <v>43</v>
      </c>
      <c r="B38" s="20" t="s">
        <v>669</v>
      </c>
      <c r="C38" s="40" t="s">
        <v>672</v>
      </c>
      <c r="D38" s="12" t="s">
        <v>673</v>
      </c>
      <c r="E38" s="21">
        <v>2450000</v>
      </c>
    </row>
    <row r="39" spans="1:5" ht="29" x14ac:dyDescent="0.35">
      <c r="A39" s="39" t="s">
        <v>43</v>
      </c>
      <c r="B39" s="20" t="s">
        <v>669</v>
      </c>
      <c r="C39" s="40" t="s">
        <v>674</v>
      </c>
      <c r="D39" s="12" t="s">
        <v>675</v>
      </c>
      <c r="E39" s="21">
        <v>2900000</v>
      </c>
    </row>
    <row r="40" spans="1:5" ht="29" x14ac:dyDescent="0.35">
      <c r="A40" s="39" t="s">
        <v>43</v>
      </c>
      <c r="B40" s="20" t="s">
        <v>676</v>
      </c>
      <c r="C40" s="40" t="s">
        <v>677</v>
      </c>
      <c r="D40" s="12" t="s">
        <v>678</v>
      </c>
      <c r="E40" s="21">
        <v>999991.7</v>
      </c>
    </row>
    <row r="41" spans="1:5" ht="29" x14ac:dyDescent="0.35">
      <c r="A41" s="39" t="s">
        <v>43</v>
      </c>
      <c r="B41" s="20" t="s">
        <v>676</v>
      </c>
      <c r="C41" s="40" t="s">
        <v>679</v>
      </c>
      <c r="D41" s="12" t="s">
        <v>680</v>
      </c>
      <c r="E41" s="21">
        <v>457638.6</v>
      </c>
    </row>
    <row r="42" spans="1:5" ht="43.5" x14ac:dyDescent="0.35">
      <c r="A42" s="39" t="s">
        <v>43</v>
      </c>
      <c r="B42" s="20" t="s">
        <v>676</v>
      </c>
      <c r="C42" s="40" t="s">
        <v>681</v>
      </c>
      <c r="D42" s="12" t="s">
        <v>682</v>
      </c>
      <c r="E42" s="21">
        <v>996413.64</v>
      </c>
    </row>
    <row r="43" spans="1:5" ht="29" x14ac:dyDescent="0.35">
      <c r="A43" s="39" t="s">
        <v>43</v>
      </c>
      <c r="B43" s="20" t="s">
        <v>676</v>
      </c>
      <c r="C43" s="40" t="s">
        <v>683</v>
      </c>
      <c r="D43" s="12" t="s">
        <v>684</v>
      </c>
      <c r="E43" s="21">
        <v>489962.15</v>
      </c>
    </row>
    <row r="44" spans="1:5" ht="29" x14ac:dyDescent="0.35">
      <c r="A44" s="39" t="s">
        <v>43</v>
      </c>
      <c r="B44" s="20" t="s">
        <v>676</v>
      </c>
      <c r="C44" s="40" t="s">
        <v>685</v>
      </c>
      <c r="D44" s="12" t="s">
        <v>686</v>
      </c>
      <c r="E44" s="21">
        <v>990000</v>
      </c>
    </row>
    <row r="45" spans="1:5" ht="29" x14ac:dyDescent="0.35">
      <c r="A45" s="39" t="s">
        <v>43</v>
      </c>
      <c r="B45" s="20" t="s">
        <v>676</v>
      </c>
      <c r="C45" s="40" t="s">
        <v>687</v>
      </c>
      <c r="D45" s="12" t="s">
        <v>688</v>
      </c>
      <c r="E45" s="21">
        <v>450000</v>
      </c>
    </row>
    <row r="46" spans="1:5" ht="43.5" x14ac:dyDescent="0.35">
      <c r="A46" s="39" t="s">
        <v>43</v>
      </c>
      <c r="B46" s="20" t="s">
        <v>676</v>
      </c>
      <c r="C46" s="40" t="s">
        <v>689</v>
      </c>
      <c r="D46" s="12" t="s">
        <v>690</v>
      </c>
      <c r="E46" s="21">
        <v>980080.49</v>
      </c>
    </row>
    <row r="47" spans="1:5" ht="43.5" x14ac:dyDescent="0.35">
      <c r="A47" s="39" t="s">
        <v>43</v>
      </c>
      <c r="B47" s="20" t="s">
        <v>676</v>
      </c>
      <c r="C47" s="40" t="s">
        <v>691</v>
      </c>
      <c r="D47" s="12" t="s">
        <v>692</v>
      </c>
      <c r="E47" s="21">
        <v>998000</v>
      </c>
    </row>
    <row r="48" spans="1:5" ht="58" x14ac:dyDescent="0.35">
      <c r="A48" s="39" t="s">
        <v>43</v>
      </c>
      <c r="B48" s="20" t="s">
        <v>676</v>
      </c>
      <c r="C48" s="40" t="s">
        <v>693</v>
      </c>
      <c r="D48" s="12" t="s">
        <v>694</v>
      </c>
      <c r="E48" s="21">
        <v>997366.4</v>
      </c>
    </row>
    <row r="49" spans="1:5" ht="72.5" x14ac:dyDescent="0.35">
      <c r="A49" s="39" t="s">
        <v>43</v>
      </c>
      <c r="B49" s="20" t="s">
        <v>676</v>
      </c>
      <c r="C49" s="40" t="s">
        <v>695</v>
      </c>
      <c r="D49" s="12" t="s">
        <v>696</v>
      </c>
      <c r="E49" s="21">
        <v>999118</v>
      </c>
    </row>
    <row r="50" spans="1:5" ht="43.5" x14ac:dyDescent="0.35">
      <c r="A50" s="39" t="s">
        <v>43</v>
      </c>
      <c r="B50" s="20" t="s">
        <v>676</v>
      </c>
      <c r="C50" s="40" t="s">
        <v>697</v>
      </c>
      <c r="D50" s="12" t="s">
        <v>698</v>
      </c>
      <c r="E50" s="21">
        <v>490000</v>
      </c>
    </row>
    <row r="51" spans="1:5" ht="43.5" x14ac:dyDescent="0.35">
      <c r="A51" s="39" t="s">
        <v>43</v>
      </c>
      <c r="B51" s="20" t="s">
        <v>676</v>
      </c>
      <c r="C51" s="40" t="s">
        <v>699</v>
      </c>
      <c r="D51" s="12" t="s">
        <v>700</v>
      </c>
      <c r="E51" s="21">
        <v>630000</v>
      </c>
    </row>
    <row r="52" spans="1:5" ht="43.5" x14ac:dyDescent="0.35">
      <c r="A52" s="39" t="s">
        <v>43</v>
      </c>
      <c r="B52" s="20" t="s">
        <v>676</v>
      </c>
      <c r="C52" s="40" t="s">
        <v>701</v>
      </c>
      <c r="D52" s="12" t="s">
        <v>702</v>
      </c>
      <c r="E52" s="21">
        <v>585000</v>
      </c>
    </row>
    <row r="53" spans="1:5" ht="29" x14ac:dyDescent="0.35">
      <c r="A53" s="39" t="s">
        <v>43</v>
      </c>
      <c r="B53" s="20" t="s">
        <v>676</v>
      </c>
      <c r="C53" s="40" t="s">
        <v>703</v>
      </c>
      <c r="D53" s="12" t="s">
        <v>704</v>
      </c>
      <c r="E53" s="21">
        <v>500000</v>
      </c>
    </row>
    <row r="54" spans="1:5" ht="43.5" x14ac:dyDescent="0.35">
      <c r="A54" s="39" t="s">
        <v>43</v>
      </c>
      <c r="B54" s="20" t="s">
        <v>676</v>
      </c>
      <c r="C54" s="40" t="s">
        <v>705</v>
      </c>
      <c r="D54" s="12" t="s">
        <v>706</v>
      </c>
      <c r="E54" s="21">
        <v>1000000</v>
      </c>
    </row>
    <row r="55" spans="1:5" ht="29" x14ac:dyDescent="0.35">
      <c r="A55" s="39" t="s">
        <v>43</v>
      </c>
      <c r="B55" s="20" t="s">
        <v>676</v>
      </c>
      <c r="C55" s="40" t="s">
        <v>707</v>
      </c>
      <c r="D55" s="12" t="s">
        <v>708</v>
      </c>
      <c r="E55" s="21">
        <v>1000000</v>
      </c>
    </row>
    <row r="56" spans="1:5" ht="43.5" x14ac:dyDescent="0.35">
      <c r="A56" s="39" t="s">
        <v>43</v>
      </c>
      <c r="B56" s="20" t="s">
        <v>676</v>
      </c>
      <c r="C56" s="40" t="s">
        <v>709</v>
      </c>
      <c r="D56" s="12" t="s">
        <v>710</v>
      </c>
      <c r="E56" s="21">
        <v>635000</v>
      </c>
    </row>
    <row r="57" spans="1:5" ht="43.5" x14ac:dyDescent="0.35">
      <c r="A57" s="39" t="s">
        <v>43</v>
      </c>
      <c r="B57" s="20" t="s">
        <v>676</v>
      </c>
      <c r="C57" s="40" t="s">
        <v>711</v>
      </c>
      <c r="D57" s="12" t="s">
        <v>712</v>
      </c>
      <c r="E57" s="21">
        <v>888108.11</v>
      </c>
    </row>
    <row r="58" spans="1:5" ht="43.5" x14ac:dyDescent="0.35">
      <c r="A58" s="39" t="s">
        <v>43</v>
      </c>
      <c r="B58" s="20" t="s">
        <v>676</v>
      </c>
      <c r="C58" s="40" t="s">
        <v>713</v>
      </c>
      <c r="D58" s="12" t="s">
        <v>714</v>
      </c>
      <c r="E58" s="21">
        <v>672000</v>
      </c>
    </row>
    <row r="59" spans="1:5" ht="15.5" x14ac:dyDescent="0.35">
      <c r="A59" s="39" t="s">
        <v>43</v>
      </c>
      <c r="B59" s="20" t="s">
        <v>676</v>
      </c>
      <c r="C59" s="40" t="s">
        <v>715</v>
      </c>
      <c r="D59" s="12" t="s">
        <v>716</v>
      </c>
      <c r="E59" s="21">
        <v>377893.7</v>
      </c>
    </row>
    <row r="60" spans="1:5" ht="29" x14ac:dyDescent="0.35">
      <c r="A60" s="39" t="s">
        <v>43</v>
      </c>
      <c r="B60" s="20" t="s">
        <v>676</v>
      </c>
      <c r="C60" s="40" t="s">
        <v>717</v>
      </c>
      <c r="D60" s="12" t="s">
        <v>718</v>
      </c>
      <c r="E60" s="21">
        <v>500000</v>
      </c>
    </row>
    <row r="61" spans="1:5" ht="43.5" x14ac:dyDescent="0.35">
      <c r="A61" s="39" t="s">
        <v>43</v>
      </c>
      <c r="B61" s="20" t="s">
        <v>676</v>
      </c>
      <c r="C61" s="40" t="s">
        <v>719</v>
      </c>
      <c r="D61" s="12" t="s">
        <v>720</v>
      </c>
      <c r="E61" s="21">
        <v>210988.56</v>
      </c>
    </row>
    <row r="62" spans="1:5" ht="29" x14ac:dyDescent="0.35">
      <c r="A62" s="39" t="s">
        <v>43</v>
      </c>
      <c r="B62" s="20" t="s">
        <v>676</v>
      </c>
      <c r="C62" s="40" t="s">
        <v>721</v>
      </c>
      <c r="D62" s="12" t="s">
        <v>722</v>
      </c>
      <c r="E62" s="21">
        <v>999200</v>
      </c>
    </row>
    <row r="63" spans="1:5" ht="29" x14ac:dyDescent="0.35">
      <c r="A63" s="39" t="s">
        <v>43</v>
      </c>
      <c r="B63" s="20" t="s">
        <v>676</v>
      </c>
      <c r="C63" s="40" t="s">
        <v>723</v>
      </c>
      <c r="D63" s="12" t="s">
        <v>724</v>
      </c>
      <c r="E63" s="21">
        <v>890000</v>
      </c>
    </row>
    <row r="64" spans="1:5" ht="29" x14ac:dyDescent="0.35">
      <c r="A64" s="39" t="s">
        <v>43</v>
      </c>
      <c r="B64" s="20" t="s">
        <v>676</v>
      </c>
      <c r="C64" s="40" t="s">
        <v>725</v>
      </c>
      <c r="D64" s="12" t="s">
        <v>726</v>
      </c>
      <c r="E64" s="21">
        <v>1000000</v>
      </c>
    </row>
    <row r="65" spans="1:5" ht="15.5" x14ac:dyDescent="0.35">
      <c r="A65" s="39" t="s">
        <v>43</v>
      </c>
      <c r="B65" s="20" t="s">
        <v>676</v>
      </c>
      <c r="C65" s="40" t="s">
        <v>727</v>
      </c>
      <c r="D65" s="12" t="s">
        <v>728</v>
      </c>
      <c r="E65" s="21">
        <v>193439.72</v>
      </c>
    </row>
    <row r="66" spans="1:5" ht="29" x14ac:dyDescent="0.35">
      <c r="A66" s="39" t="s">
        <v>43</v>
      </c>
      <c r="B66" s="20" t="s">
        <v>676</v>
      </c>
      <c r="C66" s="40" t="s">
        <v>729</v>
      </c>
      <c r="D66" s="12" t="s">
        <v>730</v>
      </c>
      <c r="E66" s="21">
        <v>457000</v>
      </c>
    </row>
    <row r="67" spans="1:5" ht="15.5" x14ac:dyDescent="0.35">
      <c r="A67" s="39" t="s">
        <v>43</v>
      </c>
      <c r="B67" s="20" t="s">
        <v>676</v>
      </c>
      <c r="C67" s="40" t="s">
        <v>731</v>
      </c>
      <c r="D67" s="12" t="s">
        <v>716</v>
      </c>
      <c r="E67" s="21">
        <v>389842.82</v>
      </c>
    </row>
    <row r="68" spans="1:5" ht="43.5" x14ac:dyDescent="0.35">
      <c r="A68" s="39" t="s">
        <v>43</v>
      </c>
      <c r="B68" s="20" t="s">
        <v>676</v>
      </c>
      <c r="C68" s="40" t="s">
        <v>732</v>
      </c>
      <c r="D68" s="12" t="s">
        <v>733</v>
      </c>
      <c r="E68" s="21">
        <v>500000</v>
      </c>
    </row>
    <row r="69" spans="1:5" ht="58" x14ac:dyDescent="0.35">
      <c r="A69" s="39" t="s">
        <v>43</v>
      </c>
      <c r="B69" s="20" t="s">
        <v>676</v>
      </c>
      <c r="C69" s="40" t="s">
        <v>734</v>
      </c>
      <c r="D69" s="12" t="s">
        <v>735</v>
      </c>
      <c r="E69" s="21">
        <v>998604.66</v>
      </c>
    </row>
    <row r="70" spans="1:5" ht="43.5" x14ac:dyDescent="0.35">
      <c r="A70" s="39" t="s">
        <v>43</v>
      </c>
      <c r="B70" s="20" t="s">
        <v>676</v>
      </c>
      <c r="C70" s="40" t="s">
        <v>736</v>
      </c>
      <c r="D70" s="12" t="s">
        <v>737</v>
      </c>
      <c r="E70" s="21">
        <v>999487.72</v>
      </c>
    </row>
    <row r="71" spans="1:5" ht="58" x14ac:dyDescent="0.35">
      <c r="A71" s="39" t="s">
        <v>43</v>
      </c>
      <c r="B71" s="20" t="s">
        <v>676</v>
      </c>
      <c r="C71" s="40" t="s">
        <v>738</v>
      </c>
      <c r="D71" s="12" t="s">
        <v>739</v>
      </c>
      <c r="E71" s="21">
        <v>639000</v>
      </c>
    </row>
    <row r="72" spans="1:5" ht="29" x14ac:dyDescent="0.35">
      <c r="A72" s="39" t="s">
        <v>43</v>
      </c>
      <c r="B72" s="20" t="s">
        <v>676</v>
      </c>
      <c r="C72" s="40" t="s">
        <v>740</v>
      </c>
      <c r="D72" s="12" t="s">
        <v>741</v>
      </c>
      <c r="E72" s="21">
        <v>790000</v>
      </c>
    </row>
    <row r="73" spans="1:5" ht="29" x14ac:dyDescent="0.35">
      <c r="A73" s="39" t="s">
        <v>43</v>
      </c>
      <c r="B73" s="20" t="s">
        <v>676</v>
      </c>
      <c r="C73" s="40" t="s">
        <v>742</v>
      </c>
      <c r="D73" s="12" t="s">
        <v>743</v>
      </c>
      <c r="E73" s="21">
        <v>1000000</v>
      </c>
    </row>
    <row r="74" spans="1:5" ht="43.5" x14ac:dyDescent="0.35">
      <c r="A74" s="39" t="s">
        <v>43</v>
      </c>
      <c r="B74" s="20" t="s">
        <v>676</v>
      </c>
      <c r="C74" s="40" t="s">
        <v>744</v>
      </c>
      <c r="D74" s="12" t="s">
        <v>745</v>
      </c>
      <c r="E74" s="21">
        <v>950513.87</v>
      </c>
    </row>
    <row r="75" spans="1:5" ht="29" x14ac:dyDescent="0.35">
      <c r="A75" s="39" t="s">
        <v>43</v>
      </c>
      <c r="B75" s="20" t="s">
        <v>676</v>
      </c>
      <c r="C75" s="40" t="s">
        <v>746</v>
      </c>
      <c r="D75" s="12" t="s">
        <v>747</v>
      </c>
      <c r="E75" s="21">
        <v>716736.03</v>
      </c>
    </row>
    <row r="76" spans="1:5" ht="58" x14ac:dyDescent="0.35">
      <c r="A76" s="39" t="s">
        <v>43</v>
      </c>
      <c r="B76" s="20" t="s">
        <v>676</v>
      </c>
      <c r="C76" s="40" t="s">
        <v>748</v>
      </c>
      <c r="D76" s="12" t="s">
        <v>749</v>
      </c>
      <c r="E76" s="21">
        <v>997000</v>
      </c>
    </row>
    <row r="77" spans="1:5" ht="29" x14ac:dyDescent="0.35">
      <c r="A77" s="39" t="s">
        <v>43</v>
      </c>
      <c r="B77" s="20" t="s">
        <v>676</v>
      </c>
      <c r="C77" s="40" t="s">
        <v>750</v>
      </c>
      <c r="D77" s="12" t="s">
        <v>751</v>
      </c>
      <c r="E77" s="21">
        <v>875000</v>
      </c>
    </row>
    <row r="78" spans="1:5" ht="58" x14ac:dyDescent="0.35">
      <c r="A78" s="39" t="s">
        <v>43</v>
      </c>
      <c r="B78" s="20" t="s">
        <v>676</v>
      </c>
      <c r="C78" s="40" t="s">
        <v>752</v>
      </c>
      <c r="D78" s="12" t="s">
        <v>753</v>
      </c>
      <c r="E78" s="21">
        <v>1000000</v>
      </c>
    </row>
    <row r="79" spans="1:5" ht="43.5" x14ac:dyDescent="0.35">
      <c r="A79" s="39" t="s">
        <v>43</v>
      </c>
      <c r="B79" s="20" t="s">
        <v>676</v>
      </c>
      <c r="C79" s="40" t="s">
        <v>754</v>
      </c>
      <c r="D79" s="12" t="s">
        <v>755</v>
      </c>
      <c r="E79" s="21">
        <v>422672.23</v>
      </c>
    </row>
    <row r="80" spans="1:5" ht="29" x14ac:dyDescent="0.35">
      <c r="A80" s="39" t="s">
        <v>43</v>
      </c>
      <c r="B80" s="20" t="s">
        <v>676</v>
      </c>
      <c r="C80" s="40" t="s">
        <v>756</v>
      </c>
      <c r="D80" s="12" t="s">
        <v>757</v>
      </c>
      <c r="E80" s="21">
        <v>995000</v>
      </c>
    </row>
    <row r="81" spans="1:5" ht="43.5" x14ac:dyDescent="0.35">
      <c r="A81" s="39" t="s">
        <v>43</v>
      </c>
      <c r="B81" s="20" t="s">
        <v>676</v>
      </c>
      <c r="C81" s="40" t="s">
        <v>758</v>
      </c>
      <c r="D81" s="12" t="s">
        <v>759</v>
      </c>
      <c r="E81" s="21">
        <v>995598.28</v>
      </c>
    </row>
    <row r="82" spans="1:5" ht="29" x14ac:dyDescent="0.35">
      <c r="A82" s="39" t="s">
        <v>43</v>
      </c>
      <c r="B82" s="20" t="s">
        <v>676</v>
      </c>
      <c r="C82" s="40" t="s">
        <v>760</v>
      </c>
      <c r="D82" s="12" t="s">
        <v>761</v>
      </c>
      <c r="E82" s="21">
        <v>305450.25</v>
      </c>
    </row>
    <row r="83" spans="1:5" ht="58" x14ac:dyDescent="0.35">
      <c r="A83" s="39" t="s">
        <v>43</v>
      </c>
      <c r="B83" s="20" t="s">
        <v>676</v>
      </c>
      <c r="C83" s="40" t="s">
        <v>762</v>
      </c>
      <c r="D83" s="12" t="s">
        <v>763</v>
      </c>
      <c r="E83" s="21">
        <v>495000</v>
      </c>
    </row>
    <row r="84" spans="1:5" ht="29" x14ac:dyDescent="0.35">
      <c r="A84" s="39" t="s">
        <v>43</v>
      </c>
      <c r="B84" s="20" t="s">
        <v>676</v>
      </c>
      <c r="C84" s="40" t="s">
        <v>764</v>
      </c>
      <c r="D84" s="12" t="s">
        <v>765</v>
      </c>
      <c r="E84" s="21">
        <v>626136.82999999996</v>
      </c>
    </row>
    <row r="85" spans="1:5" ht="43.5" x14ac:dyDescent="0.35">
      <c r="A85" s="39" t="s">
        <v>43</v>
      </c>
      <c r="B85" s="20" t="s">
        <v>676</v>
      </c>
      <c r="C85" s="40" t="s">
        <v>766</v>
      </c>
      <c r="D85" s="12" t="s">
        <v>767</v>
      </c>
      <c r="E85" s="21">
        <v>988054.99</v>
      </c>
    </row>
    <row r="86" spans="1:5" ht="43.5" x14ac:dyDescent="0.35">
      <c r="A86" s="39" t="s">
        <v>43</v>
      </c>
      <c r="B86" s="20" t="s">
        <v>676</v>
      </c>
      <c r="C86" s="40" t="s">
        <v>768</v>
      </c>
      <c r="D86" s="12" t="s">
        <v>769</v>
      </c>
      <c r="E86" s="21">
        <v>1000000</v>
      </c>
    </row>
    <row r="87" spans="1:5" ht="58" x14ac:dyDescent="0.35">
      <c r="A87" s="39" t="s">
        <v>43</v>
      </c>
      <c r="B87" s="20" t="s">
        <v>676</v>
      </c>
      <c r="C87" s="40" t="s">
        <v>770</v>
      </c>
      <c r="D87" s="12" t="s">
        <v>771</v>
      </c>
      <c r="E87" s="21">
        <v>412920</v>
      </c>
    </row>
    <row r="88" spans="1:5" ht="15.5" x14ac:dyDescent="0.35">
      <c r="A88" s="39" t="s">
        <v>43</v>
      </c>
      <c r="B88" s="20" t="s">
        <v>676</v>
      </c>
      <c r="C88" s="40" t="s">
        <v>772</v>
      </c>
      <c r="D88" s="12" t="s">
        <v>773</v>
      </c>
      <c r="E88" s="21">
        <v>687501.37</v>
      </c>
    </row>
    <row r="89" spans="1:5" ht="58" x14ac:dyDescent="0.35">
      <c r="A89" s="39" t="s">
        <v>43</v>
      </c>
      <c r="B89" s="20" t="s">
        <v>676</v>
      </c>
      <c r="C89" s="40" t="s">
        <v>774</v>
      </c>
      <c r="D89" s="12" t="s">
        <v>775</v>
      </c>
      <c r="E89" s="21">
        <v>999542.76</v>
      </c>
    </row>
    <row r="90" spans="1:5" ht="29" x14ac:dyDescent="0.35">
      <c r="A90" s="39" t="s">
        <v>43</v>
      </c>
      <c r="B90" s="20" t="s">
        <v>676</v>
      </c>
      <c r="C90" s="40" t="s">
        <v>776</v>
      </c>
      <c r="D90" s="12" t="s">
        <v>777</v>
      </c>
      <c r="E90" s="21">
        <v>923115.6</v>
      </c>
    </row>
    <row r="91" spans="1:5" ht="58" x14ac:dyDescent="0.35">
      <c r="A91" s="39" t="s">
        <v>43</v>
      </c>
      <c r="B91" s="20" t="s">
        <v>676</v>
      </c>
      <c r="C91" s="40" t="s">
        <v>778</v>
      </c>
      <c r="D91" s="12" t="s">
        <v>779</v>
      </c>
      <c r="E91" s="21">
        <v>336841</v>
      </c>
    </row>
    <row r="92" spans="1:5" ht="29" x14ac:dyDescent="0.35">
      <c r="A92" s="39" t="s">
        <v>43</v>
      </c>
      <c r="B92" s="20" t="s">
        <v>676</v>
      </c>
      <c r="C92" s="40" t="s">
        <v>780</v>
      </c>
      <c r="D92" s="12" t="s">
        <v>781</v>
      </c>
      <c r="E92" s="21">
        <v>1300000</v>
      </c>
    </row>
    <row r="93" spans="1:5" ht="43.5" x14ac:dyDescent="0.35">
      <c r="A93" s="39" t="s">
        <v>43</v>
      </c>
      <c r="B93" s="20" t="s">
        <v>676</v>
      </c>
      <c r="C93" s="40" t="s">
        <v>782</v>
      </c>
      <c r="D93" s="12" t="s">
        <v>783</v>
      </c>
      <c r="E93" s="21">
        <v>500000</v>
      </c>
    </row>
    <row r="94" spans="1:5" ht="43.5" x14ac:dyDescent="0.35">
      <c r="A94" s="39" t="s">
        <v>43</v>
      </c>
      <c r="B94" s="20" t="s">
        <v>676</v>
      </c>
      <c r="C94" s="40" t="s">
        <v>784</v>
      </c>
      <c r="D94" s="12" t="s">
        <v>785</v>
      </c>
      <c r="E94" s="21">
        <v>683000</v>
      </c>
    </row>
    <row r="95" spans="1:5" ht="15.5" x14ac:dyDescent="0.35">
      <c r="A95" s="39" t="s">
        <v>43</v>
      </c>
      <c r="B95" s="20" t="s">
        <v>676</v>
      </c>
      <c r="C95" s="40" t="s">
        <v>786</v>
      </c>
      <c r="D95" s="12" t="s">
        <v>787</v>
      </c>
      <c r="E95" s="21">
        <v>1000000</v>
      </c>
    </row>
    <row r="96" spans="1:5" ht="29" x14ac:dyDescent="0.35">
      <c r="A96" s="39" t="s">
        <v>43</v>
      </c>
      <c r="B96" s="20" t="s">
        <v>676</v>
      </c>
      <c r="C96" s="40" t="s">
        <v>788</v>
      </c>
      <c r="D96" s="12" t="s">
        <v>789</v>
      </c>
      <c r="E96" s="21">
        <v>1290520</v>
      </c>
    </row>
    <row r="97" spans="1:5" ht="15.5" x14ac:dyDescent="0.35">
      <c r="A97" s="39" t="s">
        <v>43</v>
      </c>
      <c r="B97" s="20" t="s">
        <v>676</v>
      </c>
      <c r="C97" s="40" t="s">
        <v>790</v>
      </c>
      <c r="D97" s="12" t="s">
        <v>791</v>
      </c>
      <c r="E97" s="21">
        <v>500000</v>
      </c>
    </row>
    <row r="98" spans="1:5" ht="29" x14ac:dyDescent="0.35">
      <c r="A98" s="39" t="s">
        <v>43</v>
      </c>
      <c r="B98" s="20" t="s">
        <v>676</v>
      </c>
      <c r="C98" s="40" t="s">
        <v>792</v>
      </c>
      <c r="D98" s="12" t="s">
        <v>793</v>
      </c>
      <c r="E98" s="21">
        <v>420000</v>
      </c>
    </row>
    <row r="99" spans="1:5" ht="29" x14ac:dyDescent="0.35">
      <c r="A99" s="39" t="s">
        <v>43</v>
      </c>
      <c r="B99" s="20" t="s">
        <v>676</v>
      </c>
      <c r="C99" s="40" t="s">
        <v>794</v>
      </c>
      <c r="D99" s="12" t="s">
        <v>795</v>
      </c>
      <c r="E99" s="21">
        <v>1290520</v>
      </c>
    </row>
    <row r="100" spans="1:5" ht="29" x14ac:dyDescent="0.35">
      <c r="A100" s="39" t="s">
        <v>43</v>
      </c>
      <c r="B100" s="20" t="s">
        <v>676</v>
      </c>
      <c r="C100" s="40" t="s">
        <v>796</v>
      </c>
      <c r="D100" s="12" t="s">
        <v>797</v>
      </c>
      <c r="E100" s="21">
        <v>1011270.84</v>
      </c>
    </row>
    <row r="101" spans="1:5" ht="29" x14ac:dyDescent="0.35">
      <c r="A101" s="39" t="s">
        <v>43</v>
      </c>
      <c r="B101" s="20" t="s">
        <v>676</v>
      </c>
      <c r="C101" s="40" t="s">
        <v>798</v>
      </c>
      <c r="D101" s="12" t="s">
        <v>799</v>
      </c>
      <c r="E101" s="21">
        <v>946816.99</v>
      </c>
    </row>
    <row r="102" spans="1:5" ht="29" x14ac:dyDescent="0.35">
      <c r="A102" s="39" t="s">
        <v>43</v>
      </c>
      <c r="B102" s="20" t="s">
        <v>676</v>
      </c>
      <c r="C102" s="40" t="s">
        <v>800</v>
      </c>
      <c r="D102" s="12" t="s">
        <v>801</v>
      </c>
      <c r="E102" s="21">
        <v>358941.5</v>
      </c>
    </row>
    <row r="103" spans="1:5" ht="15.5" x14ac:dyDescent="0.35">
      <c r="A103" s="39" t="s">
        <v>43</v>
      </c>
      <c r="B103" s="20" t="s">
        <v>676</v>
      </c>
      <c r="C103" s="40" t="s">
        <v>802</v>
      </c>
      <c r="D103" s="12" t="s">
        <v>803</v>
      </c>
      <c r="E103" s="21">
        <v>996640.15</v>
      </c>
    </row>
    <row r="104" spans="1:5" ht="43.5" x14ac:dyDescent="0.35">
      <c r="A104" s="39" t="s">
        <v>43</v>
      </c>
      <c r="B104" s="20" t="s">
        <v>676</v>
      </c>
      <c r="C104" s="40" t="s">
        <v>804</v>
      </c>
      <c r="D104" s="12" t="s">
        <v>805</v>
      </c>
      <c r="E104" s="21">
        <v>950000</v>
      </c>
    </row>
    <row r="105" spans="1:5" ht="15.5" x14ac:dyDescent="0.35">
      <c r="A105" s="39" t="s">
        <v>43</v>
      </c>
      <c r="B105" s="20" t="s">
        <v>676</v>
      </c>
      <c r="C105" s="40" t="s">
        <v>806</v>
      </c>
      <c r="D105" s="12" t="s">
        <v>807</v>
      </c>
      <c r="E105" s="21">
        <v>2360000</v>
      </c>
    </row>
    <row r="106" spans="1:5" ht="15.5" x14ac:dyDescent="0.35">
      <c r="A106" s="39" t="s">
        <v>43</v>
      </c>
      <c r="B106" s="20" t="s">
        <v>676</v>
      </c>
      <c r="C106" s="40" t="s">
        <v>808</v>
      </c>
      <c r="D106" s="12" t="s">
        <v>809</v>
      </c>
      <c r="E106" s="21">
        <v>1645384.58</v>
      </c>
    </row>
    <row r="107" spans="1:5" ht="29" x14ac:dyDescent="0.35">
      <c r="A107" s="39" t="s">
        <v>43</v>
      </c>
      <c r="B107" s="20" t="s">
        <v>676</v>
      </c>
      <c r="C107" s="40" t="s">
        <v>810</v>
      </c>
      <c r="D107" s="12" t="s">
        <v>811</v>
      </c>
      <c r="E107" s="21">
        <v>2984030.27</v>
      </c>
    </row>
    <row r="108" spans="1:5" ht="29" x14ac:dyDescent="0.35">
      <c r="A108" s="39" t="s">
        <v>43</v>
      </c>
      <c r="B108" s="20" t="s">
        <v>676</v>
      </c>
      <c r="C108" s="40" t="s">
        <v>812</v>
      </c>
      <c r="D108" s="12" t="s">
        <v>813</v>
      </c>
      <c r="E108" s="21">
        <v>399991</v>
      </c>
    </row>
    <row r="109" spans="1:5" ht="29" x14ac:dyDescent="0.35">
      <c r="A109" s="39" t="s">
        <v>43</v>
      </c>
      <c r="B109" s="20" t="s">
        <v>676</v>
      </c>
      <c r="C109" s="40" t="s">
        <v>814</v>
      </c>
      <c r="D109" s="12" t="s">
        <v>815</v>
      </c>
      <c r="E109" s="21">
        <v>2847908.54</v>
      </c>
    </row>
    <row r="110" spans="1:5" ht="43.5" x14ac:dyDescent="0.35">
      <c r="A110" s="39" t="s">
        <v>43</v>
      </c>
      <c r="B110" s="20" t="s">
        <v>676</v>
      </c>
      <c r="C110" s="40" t="s">
        <v>816</v>
      </c>
      <c r="D110" s="12" t="s">
        <v>817</v>
      </c>
      <c r="E110" s="21">
        <v>591191</v>
      </c>
    </row>
    <row r="111" spans="1:5" ht="29" x14ac:dyDescent="0.35">
      <c r="A111" s="39" t="s">
        <v>43</v>
      </c>
      <c r="B111" s="20" t="s">
        <v>676</v>
      </c>
      <c r="C111" s="40" t="s">
        <v>818</v>
      </c>
      <c r="D111" s="12" t="s">
        <v>819</v>
      </c>
      <c r="E111" s="21">
        <v>4548917.09</v>
      </c>
    </row>
    <row r="112" spans="1:5" ht="15.5" x14ac:dyDescent="0.35">
      <c r="A112" s="39" t="s">
        <v>43</v>
      </c>
      <c r="B112" s="20" t="s">
        <v>676</v>
      </c>
      <c r="C112" s="40" t="s">
        <v>820</v>
      </c>
      <c r="D112" s="12" t="s">
        <v>821</v>
      </c>
      <c r="E112" s="21">
        <v>540000</v>
      </c>
    </row>
    <row r="113" spans="1:5" ht="43.5" x14ac:dyDescent="0.35">
      <c r="A113" s="39" t="s">
        <v>43</v>
      </c>
      <c r="B113" s="20" t="s">
        <v>676</v>
      </c>
      <c r="C113" s="40" t="s">
        <v>822</v>
      </c>
      <c r="D113" s="12" t="s">
        <v>823</v>
      </c>
      <c r="E113" s="21">
        <v>1325874.8500000001</v>
      </c>
    </row>
    <row r="114" spans="1:5" ht="29" x14ac:dyDescent="0.35">
      <c r="A114" s="39" t="s">
        <v>43</v>
      </c>
      <c r="B114" s="20" t="s">
        <v>676</v>
      </c>
      <c r="C114" s="40" t="s">
        <v>824</v>
      </c>
      <c r="D114" s="12" t="s">
        <v>825</v>
      </c>
      <c r="E114" s="21">
        <v>499268.49</v>
      </c>
    </row>
    <row r="115" spans="1:5" ht="43.5" x14ac:dyDescent="0.35">
      <c r="A115" s="39" t="s">
        <v>43</v>
      </c>
      <c r="B115" s="20" t="s">
        <v>676</v>
      </c>
      <c r="C115" s="40" t="s">
        <v>826</v>
      </c>
      <c r="D115" s="12" t="s">
        <v>827</v>
      </c>
      <c r="E115" s="21">
        <v>1998800</v>
      </c>
    </row>
    <row r="116" spans="1:5" ht="29" x14ac:dyDescent="0.35">
      <c r="A116" s="39" t="s">
        <v>43</v>
      </c>
      <c r="B116" s="20" t="s">
        <v>676</v>
      </c>
      <c r="C116" s="40" t="s">
        <v>828</v>
      </c>
      <c r="D116" s="12" t="s">
        <v>829</v>
      </c>
      <c r="E116" s="21">
        <v>461566.38</v>
      </c>
    </row>
    <row r="117" spans="1:5" ht="29" x14ac:dyDescent="0.35">
      <c r="A117" s="39" t="s">
        <v>43</v>
      </c>
      <c r="B117" s="20" t="s">
        <v>676</v>
      </c>
      <c r="C117" s="40" t="s">
        <v>830</v>
      </c>
      <c r="D117" s="12" t="s">
        <v>831</v>
      </c>
      <c r="E117" s="21">
        <v>1166166.19</v>
      </c>
    </row>
    <row r="118" spans="1:5" ht="29" x14ac:dyDescent="0.35">
      <c r="A118" s="39" t="s">
        <v>43</v>
      </c>
      <c r="B118" s="20" t="s">
        <v>832</v>
      </c>
      <c r="C118" s="40" t="s">
        <v>833</v>
      </c>
      <c r="D118" s="12" t="s">
        <v>834</v>
      </c>
      <c r="E118" s="21">
        <v>7000000</v>
      </c>
    </row>
    <row r="119" spans="1:5" ht="43.5" x14ac:dyDescent="0.35">
      <c r="A119" s="39" t="s">
        <v>43</v>
      </c>
      <c r="B119" s="20" t="s">
        <v>835</v>
      </c>
      <c r="C119" s="40" t="s">
        <v>836</v>
      </c>
      <c r="D119" s="12" t="s">
        <v>837</v>
      </c>
      <c r="E119" s="21">
        <v>76445146.139999941</v>
      </c>
    </row>
    <row r="120" spans="1:5" ht="29" x14ac:dyDescent="0.35">
      <c r="A120" s="39" t="s">
        <v>43</v>
      </c>
      <c r="B120" s="20" t="s">
        <v>835</v>
      </c>
      <c r="C120" s="40" t="s">
        <v>838</v>
      </c>
      <c r="D120" s="12" t="s">
        <v>839</v>
      </c>
      <c r="E120" s="21">
        <v>9331381.4199999999</v>
      </c>
    </row>
    <row r="121" spans="1:5" ht="29" x14ac:dyDescent="0.35">
      <c r="A121" s="39" t="s">
        <v>43</v>
      </c>
      <c r="B121" s="20" t="s">
        <v>835</v>
      </c>
      <c r="C121" s="40" t="s">
        <v>840</v>
      </c>
      <c r="D121" s="12" t="s">
        <v>841</v>
      </c>
      <c r="E121" s="21">
        <v>14369634.67</v>
      </c>
    </row>
    <row r="122" spans="1:5" ht="29" x14ac:dyDescent="0.35">
      <c r="A122" s="39" t="s">
        <v>43</v>
      </c>
      <c r="B122" s="20" t="s">
        <v>835</v>
      </c>
      <c r="C122" s="40" t="s">
        <v>842</v>
      </c>
      <c r="D122" s="12" t="s">
        <v>843</v>
      </c>
      <c r="E122" s="21">
        <v>21633005.640000001</v>
      </c>
    </row>
    <row r="123" spans="1:5" ht="43.5" x14ac:dyDescent="0.35">
      <c r="A123" s="39" t="s">
        <v>43</v>
      </c>
      <c r="B123" s="20" t="s">
        <v>835</v>
      </c>
      <c r="C123" s="40" t="s">
        <v>844</v>
      </c>
      <c r="D123" s="12" t="s">
        <v>845</v>
      </c>
      <c r="E123" s="21">
        <v>7729362.7699999996</v>
      </c>
    </row>
    <row r="124" spans="1:5" ht="29" x14ac:dyDescent="0.35">
      <c r="A124" s="39" t="s">
        <v>43</v>
      </c>
      <c r="B124" s="20" t="s">
        <v>835</v>
      </c>
      <c r="C124" s="40" t="s">
        <v>846</v>
      </c>
      <c r="D124" s="12" t="s">
        <v>847</v>
      </c>
      <c r="E124" s="21">
        <v>6936615.2400000002</v>
      </c>
    </row>
    <row r="125" spans="1:5" ht="43.5" x14ac:dyDescent="0.35">
      <c r="A125" s="39" t="s">
        <v>43</v>
      </c>
      <c r="B125" s="20" t="s">
        <v>835</v>
      </c>
      <c r="C125" s="40" t="s">
        <v>848</v>
      </c>
      <c r="D125" s="12" t="s">
        <v>849</v>
      </c>
      <c r="E125" s="21">
        <v>15139654.25</v>
      </c>
    </row>
    <row r="126" spans="1:5" ht="43.5" x14ac:dyDescent="0.35">
      <c r="A126" s="39" t="s">
        <v>43</v>
      </c>
      <c r="B126" s="20" t="s">
        <v>835</v>
      </c>
      <c r="C126" s="40" t="s">
        <v>850</v>
      </c>
      <c r="D126" s="12" t="s">
        <v>851</v>
      </c>
      <c r="E126" s="21">
        <v>5606949.8099999996</v>
      </c>
    </row>
    <row r="127" spans="1:5" ht="43.5" x14ac:dyDescent="0.35">
      <c r="A127" s="39" t="s">
        <v>43</v>
      </c>
      <c r="B127" s="20" t="s">
        <v>835</v>
      </c>
      <c r="C127" s="40" t="s">
        <v>852</v>
      </c>
      <c r="D127" s="12" t="s">
        <v>853</v>
      </c>
      <c r="E127" s="21">
        <v>7253395.9500000002</v>
      </c>
    </row>
    <row r="128" spans="1:5" ht="29" x14ac:dyDescent="0.35">
      <c r="A128" s="39" t="s">
        <v>854</v>
      </c>
      <c r="B128" s="12" t="s">
        <v>855</v>
      </c>
      <c r="C128" s="40" t="s">
        <v>856</v>
      </c>
      <c r="D128" s="12" t="s">
        <v>857</v>
      </c>
      <c r="E128" s="21">
        <v>11433869.17</v>
      </c>
    </row>
    <row r="129" spans="1:7" ht="159.5" x14ac:dyDescent="0.35">
      <c r="A129" s="39" t="s">
        <v>858</v>
      </c>
      <c r="B129" s="20" t="s">
        <v>859</v>
      </c>
      <c r="C129" s="40" t="s">
        <v>860</v>
      </c>
      <c r="D129" s="12" t="s">
        <v>861</v>
      </c>
      <c r="E129" s="21">
        <v>30000000</v>
      </c>
    </row>
    <row r="130" spans="1:7" ht="43.5" x14ac:dyDescent="0.35">
      <c r="A130" s="39" t="s">
        <v>858</v>
      </c>
      <c r="B130" s="20" t="s">
        <v>859</v>
      </c>
      <c r="C130" s="40" t="s">
        <v>862</v>
      </c>
      <c r="D130" s="12" t="s">
        <v>863</v>
      </c>
      <c r="E130" s="21">
        <v>20000000</v>
      </c>
    </row>
    <row r="131" spans="1:7" ht="32.25" customHeight="1" x14ac:dyDescent="0.35">
      <c r="E131" s="74">
        <f>SUM(E3:E130)</f>
        <v>582186243.4599998</v>
      </c>
    </row>
    <row r="132" spans="1:7" x14ac:dyDescent="0.35">
      <c r="E132" s="45"/>
      <c r="G132" s="45"/>
    </row>
    <row r="133" spans="1:7" x14ac:dyDescent="0.35">
      <c r="E133" s="45"/>
    </row>
    <row r="134" spans="1:7" x14ac:dyDescent="0.35">
      <c r="E134" s="45"/>
    </row>
  </sheetData>
  <mergeCells count="1">
    <mergeCell ref="A1:E1"/>
  </mergeCells>
  <printOptions horizontalCentered="1"/>
  <pageMargins left="0.11811023622047245" right="0.11811023622047245" top="0.15748031496062992" bottom="0.15748031496062992" header="0" footer="0"/>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F5450-4343-4492-8A0D-C98762D1B7BC}">
  <sheetPr>
    <pageSetUpPr fitToPage="1"/>
  </sheetPr>
  <dimension ref="A1:P80"/>
  <sheetViews>
    <sheetView view="pageBreakPreview" zoomScaleNormal="85" zoomScaleSheetLayoutView="100" workbookViewId="0">
      <selection sqref="A1:O78"/>
    </sheetView>
  </sheetViews>
  <sheetFormatPr defaultColWidth="9.1796875" defaultRowHeight="15.5" x14ac:dyDescent="0.35"/>
  <cols>
    <col min="1" max="1" width="3.26953125" style="70" customWidth="1"/>
    <col min="2" max="2" width="25.1796875" style="70" customWidth="1"/>
    <col min="3" max="3" width="21.26953125" style="70" customWidth="1"/>
    <col min="4" max="4" width="37.453125" style="70" bestFit="1" customWidth="1"/>
    <col min="5" max="5" width="18.81640625" style="17" bestFit="1" customWidth="1"/>
    <col min="6" max="6" width="64.453125" style="70" customWidth="1"/>
    <col min="7" max="7" width="20.1796875" style="70" customWidth="1"/>
    <col min="8" max="8" width="21.26953125" style="70" bestFit="1" customWidth="1"/>
    <col min="9" max="9" width="15.26953125" style="70" customWidth="1"/>
    <col min="10" max="13" width="12.26953125" style="70" bestFit="1" customWidth="1"/>
    <col min="14" max="14" width="14.81640625" style="70" bestFit="1" customWidth="1"/>
    <col min="15" max="15" width="13.1796875" style="70" bestFit="1" customWidth="1"/>
    <col min="16" max="16384" width="9.1796875" style="70"/>
  </cols>
  <sheetData>
    <row r="1" spans="1:16" ht="69.75" customHeight="1" x14ac:dyDescent="0.35">
      <c r="A1" s="148" t="s">
        <v>1292</v>
      </c>
      <c r="B1" s="148"/>
      <c r="C1" s="148"/>
      <c r="D1" s="148"/>
      <c r="E1" s="148"/>
      <c r="F1" s="148"/>
      <c r="G1" s="148"/>
      <c r="H1" s="148"/>
      <c r="I1" s="148"/>
      <c r="J1" s="148"/>
      <c r="K1" s="148"/>
      <c r="L1" s="148"/>
      <c r="M1" s="148"/>
      <c r="N1" s="148"/>
      <c r="O1" s="148"/>
      <c r="P1" s="83"/>
    </row>
    <row r="2" spans="1:16" ht="15.75" customHeight="1" x14ac:dyDescent="0.35">
      <c r="A2" s="169"/>
      <c r="B2" s="169" t="s">
        <v>1</v>
      </c>
      <c r="C2" s="171" t="s">
        <v>2</v>
      </c>
      <c r="D2" s="151" t="s">
        <v>3</v>
      </c>
      <c r="E2" s="151" t="s">
        <v>4</v>
      </c>
      <c r="F2" s="151" t="s">
        <v>44</v>
      </c>
      <c r="G2" s="174" t="s">
        <v>45</v>
      </c>
      <c r="H2" s="174" t="s">
        <v>46</v>
      </c>
      <c r="I2" s="174" t="s">
        <v>8</v>
      </c>
      <c r="J2" s="176" t="s">
        <v>9</v>
      </c>
      <c r="K2" s="177"/>
      <c r="L2" s="176" t="s">
        <v>10</v>
      </c>
      <c r="M2" s="177"/>
      <c r="N2" s="176" t="s">
        <v>11</v>
      </c>
      <c r="O2" s="177"/>
    </row>
    <row r="3" spans="1:16" ht="63" customHeight="1" x14ac:dyDescent="0.35">
      <c r="A3" s="170"/>
      <c r="B3" s="170"/>
      <c r="C3" s="172"/>
      <c r="D3" s="173"/>
      <c r="E3" s="173"/>
      <c r="F3" s="173"/>
      <c r="G3" s="175"/>
      <c r="H3" s="175"/>
      <c r="I3" s="175"/>
      <c r="J3" s="14" t="s">
        <v>47</v>
      </c>
      <c r="K3" s="15" t="s">
        <v>48</v>
      </c>
      <c r="L3" s="14" t="s">
        <v>47</v>
      </c>
      <c r="M3" s="15" t="s">
        <v>48</v>
      </c>
      <c r="N3" s="14" t="s">
        <v>49</v>
      </c>
      <c r="O3" s="15" t="s">
        <v>50</v>
      </c>
    </row>
    <row r="4" spans="1:16" ht="77.5" x14ac:dyDescent="0.35">
      <c r="A4" s="64">
        <v>1</v>
      </c>
      <c r="B4" s="62" t="s">
        <v>864</v>
      </c>
      <c r="C4" s="63" t="s">
        <v>2909</v>
      </c>
      <c r="D4" s="63" t="s">
        <v>1122</v>
      </c>
      <c r="E4" s="64" t="s">
        <v>1123</v>
      </c>
      <c r="F4" s="67" t="s">
        <v>1124</v>
      </c>
      <c r="G4" s="21">
        <v>10000000</v>
      </c>
      <c r="H4" s="21">
        <f t="shared" ref="H4:H29" si="0">+G4</f>
        <v>10000000</v>
      </c>
      <c r="I4" s="21">
        <f t="shared" ref="I4:I67" si="1">+G4-H4</f>
        <v>0</v>
      </c>
      <c r="J4" s="66">
        <v>45413</v>
      </c>
      <c r="K4" s="66">
        <v>45565</v>
      </c>
      <c r="L4" s="63"/>
      <c r="M4" s="63"/>
      <c r="N4" s="66">
        <v>45566</v>
      </c>
      <c r="O4" s="66">
        <v>46660</v>
      </c>
    </row>
    <row r="5" spans="1:16" ht="31" x14ac:dyDescent="0.35">
      <c r="A5" s="64">
        <v>2</v>
      </c>
      <c r="B5" s="62" t="s">
        <v>864</v>
      </c>
      <c r="C5" s="63" t="s">
        <v>2909</v>
      </c>
      <c r="D5" s="63" t="s">
        <v>1125</v>
      </c>
      <c r="E5" s="64" t="s">
        <v>1126</v>
      </c>
      <c r="F5" s="67" t="s">
        <v>1127</v>
      </c>
      <c r="G5" s="21">
        <v>37300000</v>
      </c>
      <c r="H5" s="21">
        <f t="shared" si="0"/>
        <v>37300000</v>
      </c>
      <c r="I5" s="21">
        <f t="shared" si="1"/>
        <v>0</v>
      </c>
      <c r="J5" s="66">
        <v>45292</v>
      </c>
      <c r="K5" s="66">
        <v>45412</v>
      </c>
      <c r="L5" s="66">
        <v>45413</v>
      </c>
      <c r="M5" s="66">
        <v>45657</v>
      </c>
      <c r="N5" s="66">
        <v>45658</v>
      </c>
      <c r="O5" s="66">
        <v>47118</v>
      </c>
    </row>
    <row r="6" spans="1:16" ht="31" x14ac:dyDescent="0.35">
      <c r="A6" s="64">
        <v>3</v>
      </c>
      <c r="B6" s="62" t="s">
        <v>864</v>
      </c>
      <c r="C6" s="63" t="s">
        <v>2909</v>
      </c>
      <c r="D6" s="63" t="s">
        <v>1125</v>
      </c>
      <c r="E6" s="64" t="s">
        <v>1128</v>
      </c>
      <c r="F6" s="67" t="s">
        <v>1129</v>
      </c>
      <c r="G6" s="21">
        <v>35440000</v>
      </c>
      <c r="H6" s="21">
        <f t="shared" si="0"/>
        <v>35440000</v>
      </c>
      <c r="I6" s="21">
        <f t="shared" si="1"/>
        <v>0</v>
      </c>
      <c r="J6" s="66">
        <v>45292</v>
      </c>
      <c r="K6" s="66">
        <v>45412</v>
      </c>
      <c r="L6" s="66">
        <v>45413</v>
      </c>
      <c r="M6" s="66">
        <v>45657</v>
      </c>
      <c r="N6" s="66">
        <v>45658</v>
      </c>
      <c r="O6" s="66">
        <v>47118</v>
      </c>
    </row>
    <row r="7" spans="1:16" ht="31" x14ac:dyDescent="0.35">
      <c r="A7" s="64">
        <v>4</v>
      </c>
      <c r="B7" s="62" t="s">
        <v>864</v>
      </c>
      <c r="C7" s="63" t="s">
        <v>2909</v>
      </c>
      <c r="D7" s="63" t="s">
        <v>1130</v>
      </c>
      <c r="E7" s="64" t="s">
        <v>1131</v>
      </c>
      <c r="F7" s="67" t="s">
        <v>1132</v>
      </c>
      <c r="G7" s="21">
        <v>7320000</v>
      </c>
      <c r="H7" s="21">
        <f t="shared" si="0"/>
        <v>7320000</v>
      </c>
      <c r="I7" s="21">
        <f t="shared" si="1"/>
        <v>0</v>
      </c>
      <c r="J7" s="66">
        <v>45292</v>
      </c>
      <c r="K7" s="66">
        <v>45381</v>
      </c>
      <c r="L7" s="66">
        <v>45383</v>
      </c>
      <c r="M7" s="66">
        <v>45443</v>
      </c>
      <c r="N7" s="66">
        <v>45444</v>
      </c>
      <c r="O7" s="66">
        <v>45657</v>
      </c>
    </row>
    <row r="8" spans="1:16" ht="46.5" x14ac:dyDescent="0.35">
      <c r="A8" s="64">
        <v>5</v>
      </c>
      <c r="B8" s="67" t="s">
        <v>864</v>
      </c>
      <c r="C8" s="16" t="s">
        <v>54</v>
      </c>
      <c r="D8" s="16" t="s">
        <v>55</v>
      </c>
      <c r="E8" s="64" t="s">
        <v>1133</v>
      </c>
      <c r="F8" s="67" t="s">
        <v>1134</v>
      </c>
      <c r="G8" s="21">
        <v>2500000</v>
      </c>
      <c r="H8" s="21">
        <f t="shared" si="0"/>
        <v>2500000</v>
      </c>
      <c r="I8" s="21">
        <f t="shared" si="1"/>
        <v>0</v>
      </c>
      <c r="J8" s="68">
        <v>45292</v>
      </c>
      <c r="K8" s="68">
        <v>45657</v>
      </c>
      <c r="L8" s="68">
        <v>45658</v>
      </c>
      <c r="M8" s="68">
        <v>45838</v>
      </c>
      <c r="N8" s="68">
        <v>46023</v>
      </c>
      <c r="O8" s="68">
        <v>46387</v>
      </c>
    </row>
    <row r="9" spans="1:16" x14ac:dyDescent="0.35">
      <c r="A9" s="64">
        <v>6</v>
      </c>
      <c r="B9" s="67" t="s">
        <v>864</v>
      </c>
      <c r="C9" s="16" t="s">
        <v>54</v>
      </c>
      <c r="D9" s="16" t="s">
        <v>56</v>
      </c>
      <c r="E9" s="32" t="s">
        <v>592</v>
      </c>
      <c r="F9" s="16" t="s">
        <v>1135</v>
      </c>
      <c r="G9" s="21">
        <f>14170000+5250000+3500000+7000000+7250000+1000000+2000000</f>
        <v>40170000</v>
      </c>
      <c r="H9" s="21">
        <f t="shared" si="0"/>
        <v>40170000</v>
      </c>
      <c r="I9" s="21">
        <f t="shared" si="1"/>
        <v>0</v>
      </c>
      <c r="J9" s="69">
        <v>45292</v>
      </c>
      <c r="K9" s="69">
        <v>45443</v>
      </c>
      <c r="L9" s="69"/>
      <c r="M9" s="69"/>
      <c r="N9" s="69">
        <v>45474</v>
      </c>
      <c r="O9" s="69">
        <v>45657</v>
      </c>
    </row>
    <row r="10" spans="1:16" x14ac:dyDescent="0.35">
      <c r="A10" s="64">
        <v>7</v>
      </c>
      <c r="B10" s="67" t="s">
        <v>864</v>
      </c>
      <c r="C10" s="16" t="s">
        <v>54</v>
      </c>
      <c r="D10" s="16" t="s">
        <v>56</v>
      </c>
      <c r="E10" s="32" t="s">
        <v>592</v>
      </c>
      <c r="F10" s="16" t="s">
        <v>1136</v>
      </c>
      <c r="G10" s="21">
        <f>14170000+5250000+3500000+7000000+7250000+1000000+2000000</f>
        <v>40170000</v>
      </c>
      <c r="H10" s="21">
        <f t="shared" si="0"/>
        <v>40170000</v>
      </c>
      <c r="I10" s="21">
        <f t="shared" si="1"/>
        <v>0</v>
      </c>
      <c r="J10" s="69">
        <v>45658</v>
      </c>
      <c r="K10" s="69">
        <v>45808</v>
      </c>
      <c r="L10" s="69"/>
      <c r="M10" s="69"/>
      <c r="N10" s="69">
        <v>45839</v>
      </c>
      <c r="O10" s="69">
        <v>46022</v>
      </c>
    </row>
    <row r="11" spans="1:16" x14ac:dyDescent="0.35">
      <c r="A11" s="64">
        <v>8</v>
      </c>
      <c r="B11" s="67" t="s">
        <v>864</v>
      </c>
      <c r="C11" s="16" t="s">
        <v>54</v>
      </c>
      <c r="D11" s="16" t="s">
        <v>56</v>
      </c>
      <c r="E11" s="32" t="s">
        <v>592</v>
      </c>
      <c r="F11" s="16" t="s">
        <v>1137</v>
      </c>
      <c r="G11" s="21">
        <f>14170000+5250000+3500000+7000000+7250000+1000000+2000000</f>
        <v>40170000</v>
      </c>
      <c r="H11" s="21">
        <f t="shared" si="0"/>
        <v>40170000</v>
      </c>
      <c r="I11" s="21">
        <f t="shared" si="1"/>
        <v>0</v>
      </c>
      <c r="J11" s="69">
        <v>46023</v>
      </c>
      <c r="K11" s="69">
        <v>46173</v>
      </c>
      <c r="L11" s="69"/>
      <c r="M11" s="69"/>
      <c r="N11" s="69">
        <v>46204</v>
      </c>
      <c r="O11" s="69">
        <v>46387</v>
      </c>
    </row>
    <row r="12" spans="1:16" x14ac:dyDescent="0.35">
      <c r="A12" s="64">
        <v>9</v>
      </c>
      <c r="B12" s="67" t="s">
        <v>864</v>
      </c>
      <c r="C12" s="16" t="s">
        <v>54</v>
      </c>
      <c r="D12" s="16" t="s">
        <v>56</v>
      </c>
      <c r="E12" s="32" t="s">
        <v>592</v>
      </c>
      <c r="F12" s="16" t="s">
        <v>1138</v>
      </c>
      <c r="G12" s="21">
        <f>14170000+5250000+3500000+7000000+7250000+1000000+2000000</f>
        <v>40170000</v>
      </c>
      <c r="H12" s="21">
        <f t="shared" si="0"/>
        <v>40170000</v>
      </c>
      <c r="I12" s="21">
        <f t="shared" si="1"/>
        <v>0</v>
      </c>
      <c r="J12" s="69">
        <v>46388</v>
      </c>
      <c r="K12" s="69">
        <v>46538</v>
      </c>
      <c r="L12" s="69"/>
      <c r="M12" s="69"/>
      <c r="N12" s="69">
        <v>46569</v>
      </c>
      <c r="O12" s="69">
        <v>46752</v>
      </c>
    </row>
    <row r="13" spans="1:16" x14ac:dyDescent="0.35">
      <c r="A13" s="64">
        <v>10</v>
      </c>
      <c r="B13" s="67" t="s">
        <v>864</v>
      </c>
      <c r="C13" s="16" t="s">
        <v>54</v>
      </c>
      <c r="D13" s="16" t="s">
        <v>56</v>
      </c>
      <c r="E13" s="32" t="s">
        <v>592</v>
      </c>
      <c r="F13" s="16" t="s">
        <v>1139</v>
      </c>
      <c r="G13" s="21">
        <f>14170000+5250000+3500000+7000000+7250000+1000000+2000000</f>
        <v>40170000</v>
      </c>
      <c r="H13" s="21">
        <f t="shared" si="0"/>
        <v>40170000</v>
      </c>
      <c r="I13" s="21">
        <f t="shared" si="1"/>
        <v>0</v>
      </c>
      <c r="J13" s="69">
        <v>46753</v>
      </c>
      <c r="K13" s="69">
        <v>46904</v>
      </c>
      <c r="L13" s="69"/>
      <c r="M13" s="69"/>
      <c r="N13" s="69">
        <v>46935</v>
      </c>
      <c r="O13" s="69">
        <v>47118</v>
      </c>
    </row>
    <row r="14" spans="1:16" x14ac:dyDescent="0.35">
      <c r="A14" s="64">
        <v>11</v>
      </c>
      <c r="B14" s="67" t="s">
        <v>864</v>
      </c>
      <c r="C14" s="16" t="s">
        <v>51</v>
      </c>
      <c r="D14" s="16" t="s">
        <v>52</v>
      </c>
      <c r="E14" s="64" t="s">
        <v>1140</v>
      </c>
      <c r="F14" s="16" t="s">
        <v>1141</v>
      </c>
      <c r="G14" s="21">
        <f>11000000/5</f>
        <v>2200000</v>
      </c>
      <c r="H14" s="21">
        <f t="shared" si="0"/>
        <v>2200000</v>
      </c>
      <c r="I14" s="21">
        <f t="shared" si="1"/>
        <v>0</v>
      </c>
      <c r="J14" s="69">
        <v>45292</v>
      </c>
      <c r="K14" s="69">
        <v>45382</v>
      </c>
      <c r="L14" s="69">
        <v>45383</v>
      </c>
      <c r="M14" s="69">
        <v>45442</v>
      </c>
      <c r="N14" s="69">
        <v>45458</v>
      </c>
      <c r="O14" s="69">
        <v>45550</v>
      </c>
    </row>
    <row r="15" spans="1:16" x14ac:dyDescent="0.35">
      <c r="A15" s="64">
        <v>12</v>
      </c>
      <c r="B15" s="67" t="s">
        <v>864</v>
      </c>
      <c r="C15" s="16" t="s">
        <v>51</v>
      </c>
      <c r="D15" s="16" t="s">
        <v>52</v>
      </c>
      <c r="E15" s="64" t="s">
        <v>1142</v>
      </c>
      <c r="F15" s="16" t="s">
        <v>1143</v>
      </c>
      <c r="G15" s="21">
        <f>11000000/5</f>
        <v>2200000</v>
      </c>
      <c r="H15" s="21">
        <f t="shared" si="0"/>
        <v>2200000</v>
      </c>
      <c r="I15" s="21">
        <f t="shared" si="1"/>
        <v>0</v>
      </c>
      <c r="J15" s="69">
        <v>45658</v>
      </c>
      <c r="K15" s="69">
        <v>45747</v>
      </c>
      <c r="L15" s="69">
        <v>45748</v>
      </c>
      <c r="M15" s="69">
        <v>45807</v>
      </c>
      <c r="N15" s="69">
        <v>45823</v>
      </c>
      <c r="O15" s="69">
        <v>45915</v>
      </c>
    </row>
    <row r="16" spans="1:16" x14ac:dyDescent="0.35">
      <c r="A16" s="64">
        <v>13</v>
      </c>
      <c r="B16" s="67" t="s">
        <v>864</v>
      </c>
      <c r="C16" s="16" t="s">
        <v>51</v>
      </c>
      <c r="D16" s="16" t="s">
        <v>52</v>
      </c>
      <c r="E16" s="64" t="s">
        <v>1144</v>
      </c>
      <c r="F16" s="16" t="s">
        <v>1145</v>
      </c>
      <c r="G16" s="21">
        <f>11000000/5</f>
        <v>2200000</v>
      </c>
      <c r="H16" s="21">
        <f t="shared" si="0"/>
        <v>2200000</v>
      </c>
      <c r="I16" s="21">
        <f t="shared" si="1"/>
        <v>0</v>
      </c>
      <c r="J16" s="69">
        <v>46023</v>
      </c>
      <c r="K16" s="69">
        <v>46112</v>
      </c>
      <c r="L16" s="69">
        <v>46113</v>
      </c>
      <c r="M16" s="69">
        <v>46172</v>
      </c>
      <c r="N16" s="69">
        <v>46188</v>
      </c>
      <c r="O16" s="69">
        <v>46280</v>
      </c>
    </row>
    <row r="17" spans="1:15" x14ac:dyDescent="0.35">
      <c r="A17" s="64">
        <v>14</v>
      </c>
      <c r="B17" s="67" t="s">
        <v>864</v>
      </c>
      <c r="C17" s="16" t="s">
        <v>51</v>
      </c>
      <c r="D17" s="16" t="s">
        <v>52</v>
      </c>
      <c r="E17" s="64" t="s">
        <v>1146</v>
      </c>
      <c r="F17" s="16" t="s">
        <v>1147</v>
      </c>
      <c r="G17" s="21">
        <f>11000000/5</f>
        <v>2200000</v>
      </c>
      <c r="H17" s="21">
        <f t="shared" si="0"/>
        <v>2200000</v>
      </c>
      <c r="I17" s="21">
        <f t="shared" si="1"/>
        <v>0</v>
      </c>
      <c r="J17" s="69">
        <v>46388</v>
      </c>
      <c r="K17" s="69">
        <v>46477</v>
      </c>
      <c r="L17" s="69">
        <v>46478</v>
      </c>
      <c r="M17" s="69">
        <v>46537</v>
      </c>
      <c r="N17" s="69">
        <v>46553</v>
      </c>
      <c r="O17" s="69">
        <v>46645</v>
      </c>
    </row>
    <row r="18" spans="1:15" x14ac:dyDescent="0.35">
      <c r="A18" s="64">
        <v>15</v>
      </c>
      <c r="B18" s="67" t="s">
        <v>864</v>
      </c>
      <c r="C18" s="16" t="s">
        <v>51</v>
      </c>
      <c r="D18" s="16" t="s">
        <v>52</v>
      </c>
      <c r="E18" s="64" t="s">
        <v>1148</v>
      </c>
      <c r="F18" s="16" t="s">
        <v>1149</v>
      </c>
      <c r="G18" s="21">
        <f>11000000/5</f>
        <v>2200000</v>
      </c>
      <c r="H18" s="21">
        <f t="shared" si="0"/>
        <v>2200000</v>
      </c>
      <c r="I18" s="21">
        <f t="shared" si="1"/>
        <v>0</v>
      </c>
      <c r="J18" s="69">
        <v>46753</v>
      </c>
      <c r="K18" s="69">
        <v>46843</v>
      </c>
      <c r="L18" s="69">
        <v>46844</v>
      </c>
      <c r="M18" s="69">
        <v>46903</v>
      </c>
      <c r="N18" s="69">
        <v>46919</v>
      </c>
      <c r="O18" s="69">
        <v>47011</v>
      </c>
    </row>
    <row r="19" spans="1:15" ht="31" x14ac:dyDescent="0.35">
      <c r="A19" s="64">
        <v>16</v>
      </c>
      <c r="B19" s="67" t="s">
        <v>1150</v>
      </c>
      <c r="C19" s="16" t="s">
        <v>51</v>
      </c>
      <c r="D19" s="16" t="s">
        <v>53</v>
      </c>
      <c r="E19" s="64" t="s">
        <v>1151</v>
      </c>
      <c r="F19" s="16" t="s">
        <v>1152</v>
      </c>
      <c r="G19" s="21">
        <v>30000000</v>
      </c>
      <c r="H19" s="21">
        <f t="shared" si="0"/>
        <v>30000000</v>
      </c>
      <c r="I19" s="21">
        <f t="shared" si="1"/>
        <v>0</v>
      </c>
      <c r="J19" s="69">
        <v>45444</v>
      </c>
      <c r="K19" s="69">
        <v>45504</v>
      </c>
      <c r="L19" s="69">
        <v>45536</v>
      </c>
      <c r="M19" s="69">
        <v>45657</v>
      </c>
      <c r="N19" s="69">
        <v>45658</v>
      </c>
      <c r="O19" s="69">
        <v>46752</v>
      </c>
    </row>
    <row r="20" spans="1:15" ht="46.5" x14ac:dyDescent="0.35">
      <c r="A20" s="64">
        <v>17</v>
      </c>
      <c r="B20" s="67" t="s">
        <v>1153</v>
      </c>
      <c r="C20" s="16" t="s">
        <v>1154</v>
      </c>
      <c r="D20" s="16" t="s">
        <v>1155</v>
      </c>
      <c r="E20" s="32" t="s">
        <v>592</v>
      </c>
      <c r="F20" s="16" t="s">
        <v>1156</v>
      </c>
      <c r="G20" s="21">
        <v>30000000</v>
      </c>
      <c r="H20" s="21">
        <f t="shared" si="0"/>
        <v>30000000</v>
      </c>
      <c r="I20" s="21">
        <f t="shared" si="1"/>
        <v>0</v>
      </c>
      <c r="J20" s="69">
        <v>45444</v>
      </c>
      <c r="K20" s="69">
        <v>45504</v>
      </c>
      <c r="L20" s="69">
        <v>45536</v>
      </c>
      <c r="M20" s="69">
        <v>45657</v>
      </c>
      <c r="N20" s="69">
        <v>45839</v>
      </c>
      <c r="O20" s="69">
        <v>47483</v>
      </c>
    </row>
    <row r="21" spans="1:15" ht="46.5" x14ac:dyDescent="0.35">
      <c r="A21" s="64">
        <v>18</v>
      </c>
      <c r="B21" s="67" t="s">
        <v>1157</v>
      </c>
      <c r="C21" s="16" t="s">
        <v>1154</v>
      </c>
      <c r="D21" s="16" t="s">
        <v>1155</v>
      </c>
      <c r="E21" s="64" t="s">
        <v>1158</v>
      </c>
      <c r="F21" s="16" t="s">
        <v>1159</v>
      </c>
      <c r="G21" s="21">
        <v>10000000</v>
      </c>
      <c r="H21" s="21">
        <f t="shared" si="0"/>
        <v>10000000</v>
      </c>
      <c r="I21" s="21">
        <f t="shared" si="1"/>
        <v>0</v>
      </c>
      <c r="J21" s="69">
        <v>45444</v>
      </c>
      <c r="K21" s="69">
        <v>45504</v>
      </c>
      <c r="L21" s="69">
        <v>45536</v>
      </c>
      <c r="M21" s="69">
        <v>45838</v>
      </c>
      <c r="N21" s="69">
        <v>45931</v>
      </c>
      <c r="O21" s="69">
        <v>47483</v>
      </c>
    </row>
    <row r="22" spans="1:15" ht="31" x14ac:dyDescent="0.35">
      <c r="A22" s="64">
        <v>19</v>
      </c>
      <c r="B22" s="67" t="s">
        <v>864</v>
      </c>
      <c r="C22" s="16" t="s">
        <v>57</v>
      </c>
      <c r="D22" s="16" t="s">
        <v>1160</v>
      </c>
      <c r="E22" s="64" t="s">
        <v>1161</v>
      </c>
      <c r="F22" s="16" t="s">
        <v>1162</v>
      </c>
      <c r="G22" s="21">
        <v>34435517.643000364</v>
      </c>
      <c r="H22" s="21">
        <f t="shared" si="0"/>
        <v>34435517.643000364</v>
      </c>
      <c r="I22" s="21">
        <f t="shared" si="1"/>
        <v>0</v>
      </c>
      <c r="J22" s="69">
        <v>45444</v>
      </c>
      <c r="K22" s="69">
        <v>45504</v>
      </c>
      <c r="L22" s="69">
        <v>45536</v>
      </c>
      <c r="M22" s="69">
        <v>45747</v>
      </c>
      <c r="N22" s="69">
        <v>45962</v>
      </c>
      <c r="O22" s="69">
        <v>47422</v>
      </c>
    </row>
    <row r="23" spans="1:15" x14ac:dyDescent="0.35">
      <c r="A23" s="64">
        <v>20</v>
      </c>
      <c r="B23" s="67" t="s">
        <v>864</v>
      </c>
      <c r="C23" s="16" t="s">
        <v>57</v>
      </c>
      <c r="D23" s="16" t="s">
        <v>58</v>
      </c>
      <c r="E23" s="32" t="s">
        <v>592</v>
      </c>
      <c r="F23" s="16" t="s">
        <v>1163</v>
      </c>
      <c r="G23" s="21">
        <v>59940000</v>
      </c>
      <c r="H23" s="21">
        <f t="shared" si="0"/>
        <v>59940000</v>
      </c>
      <c r="I23" s="21">
        <f t="shared" si="1"/>
        <v>0</v>
      </c>
      <c r="J23" s="69">
        <v>45444</v>
      </c>
      <c r="K23" s="69">
        <v>45504</v>
      </c>
      <c r="L23" s="69">
        <v>45536</v>
      </c>
      <c r="M23" s="69">
        <v>45746</v>
      </c>
      <c r="N23" s="69">
        <v>45839</v>
      </c>
      <c r="O23" s="69">
        <v>47299</v>
      </c>
    </row>
    <row r="24" spans="1:15" x14ac:dyDescent="0.35">
      <c r="A24" s="64">
        <v>21</v>
      </c>
      <c r="B24" s="67" t="s">
        <v>864</v>
      </c>
      <c r="C24" s="16" t="s">
        <v>57</v>
      </c>
      <c r="D24" s="16" t="s">
        <v>58</v>
      </c>
      <c r="E24" s="64" t="s">
        <v>1164</v>
      </c>
      <c r="F24" s="16" t="s">
        <v>1165</v>
      </c>
      <c r="G24" s="21">
        <v>30000000</v>
      </c>
      <c r="H24" s="21">
        <f t="shared" si="0"/>
        <v>30000000</v>
      </c>
      <c r="I24" s="21">
        <f t="shared" si="1"/>
        <v>0</v>
      </c>
      <c r="J24" s="69">
        <v>45292</v>
      </c>
      <c r="K24" s="69">
        <v>45443</v>
      </c>
      <c r="L24" s="69"/>
      <c r="M24" s="69"/>
      <c r="N24" s="69">
        <v>45536</v>
      </c>
      <c r="O24" s="69">
        <v>45657</v>
      </c>
    </row>
    <row r="25" spans="1:15" x14ac:dyDescent="0.35">
      <c r="A25" s="64">
        <v>22</v>
      </c>
      <c r="B25" s="67" t="s">
        <v>864</v>
      </c>
      <c r="C25" s="16" t="s">
        <v>57</v>
      </c>
      <c r="D25" s="16" t="s">
        <v>58</v>
      </c>
      <c r="E25" s="64" t="s">
        <v>1166</v>
      </c>
      <c r="F25" s="16" t="s">
        <v>1167</v>
      </c>
      <c r="G25" s="21">
        <v>30000000</v>
      </c>
      <c r="H25" s="21">
        <f t="shared" si="0"/>
        <v>30000000</v>
      </c>
      <c r="I25" s="21">
        <f t="shared" si="1"/>
        <v>0</v>
      </c>
      <c r="J25" s="69">
        <v>45658</v>
      </c>
      <c r="K25" s="69">
        <v>45808</v>
      </c>
      <c r="L25" s="69"/>
      <c r="M25" s="69"/>
      <c r="N25" s="69">
        <v>45901</v>
      </c>
      <c r="O25" s="69">
        <v>46022</v>
      </c>
    </row>
    <row r="26" spans="1:15" x14ac:dyDescent="0.35">
      <c r="A26" s="64">
        <v>23</v>
      </c>
      <c r="B26" s="67" t="s">
        <v>864</v>
      </c>
      <c r="C26" s="16" t="s">
        <v>57</v>
      </c>
      <c r="D26" s="16" t="s">
        <v>58</v>
      </c>
      <c r="E26" s="64" t="s">
        <v>1168</v>
      </c>
      <c r="F26" s="16" t="s">
        <v>1169</v>
      </c>
      <c r="G26" s="21">
        <v>30000000</v>
      </c>
      <c r="H26" s="21">
        <f t="shared" si="0"/>
        <v>30000000</v>
      </c>
      <c r="I26" s="21">
        <f t="shared" si="1"/>
        <v>0</v>
      </c>
      <c r="J26" s="69">
        <v>46023</v>
      </c>
      <c r="K26" s="69">
        <v>46173</v>
      </c>
      <c r="L26" s="69"/>
      <c r="M26" s="69"/>
      <c r="N26" s="69">
        <v>46266</v>
      </c>
      <c r="O26" s="69">
        <v>46387</v>
      </c>
    </row>
    <row r="27" spans="1:15" x14ac:dyDescent="0.35">
      <c r="A27" s="64">
        <v>24</v>
      </c>
      <c r="B27" s="67" t="s">
        <v>864</v>
      </c>
      <c r="C27" s="16" t="s">
        <v>57</v>
      </c>
      <c r="D27" s="16" t="s">
        <v>58</v>
      </c>
      <c r="E27" s="64" t="s">
        <v>1170</v>
      </c>
      <c r="F27" s="16" t="s">
        <v>1171</v>
      </c>
      <c r="G27" s="21">
        <v>30000000</v>
      </c>
      <c r="H27" s="21">
        <f t="shared" si="0"/>
        <v>30000000</v>
      </c>
      <c r="I27" s="21">
        <f t="shared" si="1"/>
        <v>0</v>
      </c>
      <c r="J27" s="69">
        <v>46388</v>
      </c>
      <c r="K27" s="69">
        <v>46538</v>
      </c>
      <c r="L27" s="69"/>
      <c r="M27" s="69"/>
      <c r="N27" s="69">
        <v>46631</v>
      </c>
      <c r="O27" s="69">
        <v>46752</v>
      </c>
    </row>
    <row r="28" spans="1:15" x14ac:dyDescent="0.35">
      <c r="A28" s="64">
        <v>25</v>
      </c>
      <c r="B28" s="67" t="s">
        <v>864</v>
      </c>
      <c r="C28" s="16" t="s">
        <v>57</v>
      </c>
      <c r="D28" s="16" t="s">
        <v>58</v>
      </c>
      <c r="E28" s="64" t="s">
        <v>1172</v>
      </c>
      <c r="F28" s="16" t="s">
        <v>1173</v>
      </c>
      <c r="G28" s="21">
        <v>30000000</v>
      </c>
      <c r="H28" s="21">
        <f t="shared" si="0"/>
        <v>30000000</v>
      </c>
      <c r="I28" s="21">
        <f t="shared" si="1"/>
        <v>0</v>
      </c>
      <c r="J28" s="69">
        <v>46753</v>
      </c>
      <c r="K28" s="69">
        <v>46904</v>
      </c>
      <c r="L28" s="69"/>
      <c r="M28" s="69"/>
      <c r="N28" s="69">
        <v>46997</v>
      </c>
      <c r="O28" s="69">
        <v>47118</v>
      </c>
    </row>
    <row r="29" spans="1:15" ht="31" x14ac:dyDescent="0.35">
      <c r="A29" s="64">
        <v>26</v>
      </c>
      <c r="B29" s="67" t="s">
        <v>864</v>
      </c>
      <c r="C29" s="16" t="s">
        <v>59</v>
      </c>
      <c r="D29" s="16" t="s">
        <v>60</v>
      </c>
      <c r="E29" s="64" t="s">
        <v>1174</v>
      </c>
      <c r="F29" s="16" t="s">
        <v>1175</v>
      </c>
      <c r="G29" s="21">
        <v>10000000</v>
      </c>
      <c r="H29" s="21">
        <f t="shared" si="0"/>
        <v>10000000</v>
      </c>
      <c r="I29" s="21">
        <f t="shared" si="1"/>
        <v>0</v>
      </c>
      <c r="J29" s="69">
        <v>45413</v>
      </c>
      <c r="K29" s="69">
        <v>45443</v>
      </c>
      <c r="L29" s="69">
        <v>45444</v>
      </c>
      <c r="M29" s="69">
        <v>45473</v>
      </c>
      <c r="N29" s="69">
        <v>45474</v>
      </c>
      <c r="O29" s="69">
        <v>47483</v>
      </c>
    </row>
    <row r="30" spans="1:15" ht="124" x14ac:dyDescent="0.35">
      <c r="A30" s="64">
        <v>27</v>
      </c>
      <c r="B30" s="67" t="s">
        <v>1176</v>
      </c>
      <c r="C30" s="55" t="s">
        <v>2910</v>
      </c>
      <c r="D30" s="55" t="s">
        <v>77</v>
      </c>
      <c r="E30" s="64" t="s">
        <v>592</v>
      </c>
      <c r="F30" s="16" t="s">
        <v>78</v>
      </c>
      <c r="G30" s="21">
        <v>255402882.90000001</v>
      </c>
      <c r="H30" s="21">
        <v>32485092.386999488</v>
      </c>
      <c r="I30" s="21">
        <f t="shared" si="1"/>
        <v>222917790.51300052</v>
      </c>
      <c r="J30" s="69">
        <v>45292</v>
      </c>
      <c r="K30" s="69">
        <v>45657</v>
      </c>
      <c r="L30" s="69">
        <v>45292</v>
      </c>
      <c r="M30" s="69">
        <v>46387</v>
      </c>
      <c r="N30" s="69">
        <v>45658</v>
      </c>
      <c r="O30" s="69">
        <v>47118</v>
      </c>
    </row>
    <row r="31" spans="1:15" ht="46.5" x14ac:dyDescent="0.35">
      <c r="A31" s="64">
        <v>28</v>
      </c>
      <c r="B31" s="67" t="s">
        <v>82</v>
      </c>
      <c r="C31" s="16" t="s">
        <v>1154</v>
      </c>
      <c r="D31" s="55" t="s">
        <v>109</v>
      </c>
      <c r="E31" s="64" t="s">
        <v>1177</v>
      </c>
      <c r="F31" s="16" t="s">
        <v>1178</v>
      </c>
      <c r="G31" s="21">
        <v>200000000</v>
      </c>
      <c r="H31" s="21">
        <v>200000000</v>
      </c>
      <c r="I31" s="21">
        <f t="shared" si="1"/>
        <v>0</v>
      </c>
      <c r="J31" s="69">
        <v>45292</v>
      </c>
      <c r="K31" s="69">
        <v>45473</v>
      </c>
      <c r="L31" s="69">
        <v>45474</v>
      </c>
      <c r="M31" s="69">
        <v>45838</v>
      </c>
      <c r="N31" s="69">
        <v>45839</v>
      </c>
      <c r="O31" s="69">
        <v>47664</v>
      </c>
    </row>
    <row r="32" spans="1:15" ht="46.5" x14ac:dyDescent="0.35">
      <c r="A32" s="64">
        <v>29</v>
      </c>
      <c r="B32" s="67" t="s">
        <v>82</v>
      </c>
      <c r="C32" s="16" t="s">
        <v>1154</v>
      </c>
      <c r="D32" s="55" t="s">
        <v>109</v>
      </c>
      <c r="E32" s="64" t="s">
        <v>125</v>
      </c>
      <c r="F32" s="16" t="s">
        <v>126</v>
      </c>
      <c r="G32" s="21">
        <v>200000000</v>
      </c>
      <c r="H32" s="21">
        <v>156071620.80000001</v>
      </c>
      <c r="I32" s="21">
        <f t="shared" si="1"/>
        <v>43928379.199999988</v>
      </c>
      <c r="J32" s="69">
        <v>45292</v>
      </c>
      <c r="K32" s="69">
        <v>45657</v>
      </c>
      <c r="L32" s="69">
        <v>45658</v>
      </c>
      <c r="M32" s="69">
        <v>46022</v>
      </c>
      <c r="N32" s="69">
        <v>46023</v>
      </c>
      <c r="O32" s="69">
        <v>47118</v>
      </c>
    </row>
    <row r="33" spans="1:16" ht="31" x14ac:dyDescent="0.35">
      <c r="A33" s="64">
        <v>30</v>
      </c>
      <c r="B33" s="67" t="s">
        <v>1179</v>
      </c>
      <c r="C33" s="16" t="s">
        <v>2911</v>
      </c>
      <c r="D33" s="10" t="s">
        <v>2912</v>
      </c>
      <c r="E33" s="67" t="s">
        <v>1158</v>
      </c>
      <c r="F33" s="67" t="s">
        <v>1243</v>
      </c>
      <c r="G33" s="21">
        <v>34000000</v>
      </c>
      <c r="H33" s="21">
        <v>34000000</v>
      </c>
      <c r="I33" s="21">
        <f t="shared" si="1"/>
        <v>0</v>
      </c>
      <c r="J33" s="112">
        <v>43803</v>
      </c>
      <c r="K33" s="112">
        <v>44761</v>
      </c>
      <c r="L33" s="112"/>
      <c r="M33" s="112"/>
      <c r="N33" s="112">
        <v>45597</v>
      </c>
      <c r="O33" s="112">
        <v>46752</v>
      </c>
      <c r="P33" s="71"/>
    </row>
    <row r="34" spans="1:16" ht="31" x14ac:dyDescent="0.35">
      <c r="A34" s="64">
        <v>31</v>
      </c>
      <c r="B34" s="67" t="s">
        <v>1179</v>
      </c>
      <c r="C34" s="16" t="s">
        <v>2911</v>
      </c>
      <c r="D34" s="10" t="s">
        <v>2912</v>
      </c>
      <c r="E34" s="67" t="s">
        <v>1158</v>
      </c>
      <c r="F34" s="67" t="s">
        <v>1244</v>
      </c>
      <c r="G34" s="21">
        <v>40000000</v>
      </c>
      <c r="H34" s="21">
        <v>40000000</v>
      </c>
      <c r="I34" s="21">
        <f t="shared" si="1"/>
        <v>0</v>
      </c>
      <c r="J34" s="112">
        <v>43683</v>
      </c>
      <c r="K34" s="112">
        <v>45358</v>
      </c>
      <c r="L34" s="112"/>
      <c r="M34" s="112"/>
      <c r="N34" s="112">
        <v>45627</v>
      </c>
      <c r="O34" s="112">
        <v>47118</v>
      </c>
      <c r="P34" s="71"/>
    </row>
    <row r="35" spans="1:16" ht="31" x14ac:dyDescent="0.35">
      <c r="A35" s="64">
        <v>32</v>
      </c>
      <c r="B35" s="67" t="s">
        <v>1180</v>
      </c>
      <c r="C35" s="16" t="s">
        <v>57</v>
      </c>
      <c r="D35" s="16" t="s">
        <v>58</v>
      </c>
      <c r="E35" s="67" t="s">
        <v>1203</v>
      </c>
      <c r="F35" s="67" t="s">
        <v>1245</v>
      </c>
      <c r="G35" s="21">
        <v>3585233.79</v>
      </c>
      <c r="H35" s="21">
        <v>3585233.79</v>
      </c>
      <c r="I35" s="21">
        <f t="shared" si="1"/>
        <v>0</v>
      </c>
      <c r="J35" s="112">
        <v>44965</v>
      </c>
      <c r="K35" s="112">
        <v>45138</v>
      </c>
      <c r="L35" s="112"/>
      <c r="M35" s="112"/>
      <c r="N35" s="112">
        <v>45200</v>
      </c>
      <c r="O35" s="112">
        <v>45688</v>
      </c>
      <c r="P35" s="71"/>
    </row>
    <row r="36" spans="1:16" ht="31" x14ac:dyDescent="0.35">
      <c r="A36" s="64">
        <v>33</v>
      </c>
      <c r="B36" s="67" t="s">
        <v>1180</v>
      </c>
      <c r="C36" s="16" t="s">
        <v>57</v>
      </c>
      <c r="D36" s="16" t="s">
        <v>58</v>
      </c>
      <c r="E36" s="67" t="s">
        <v>1204</v>
      </c>
      <c r="F36" s="67" t="s">
        <v>1246</v>
      </c>
      <c r="G36" s="21">
        <v>2412170.85</v>
      </c>
      <c r="H36" s="21">
        <v>2412170.85</v>
      </c>
      <c r="I36" s="21">
        <f t="shared" si="1"/>
        <v>0</v>
      </c>
      <c r="J36" s="112">
        <v>44965</v>
      </c>
      <c r="K36" s="112">
        <v>45138</v>
      </c>
      <c r="L36" s="112"/>
      <c r="M36" s="112"/>
      <c r="N36" s="112">
        <v>45231</v>
      </c>
      <c r="O36" s="112">
        <v>45747</v>
      </c>
      <c r="P36" s="71"/>
    </row>
    <row r="37" spans="1:16" ht="31" x14ac:dyDescent="0.35">
      <c r="A37" s="64">
        <v>34</v>
      </c>
      <c r="B37" s="67" t="s">
        <v>1181</v>
      </c>
      <c r="C37" s="16" t="s">
        <v>57</v>
      </c>
      <c r="D37" s="16" t="s">
        <v>58</v>
      </c>
      <c r="E37" s="67" t="s">
        <v>1205</v>
      </c>
      <c r="F37" s="67" t="s">
        <v>1247</v>
      </c>
      <c r="G37" s="21">
        <v>6699998.7800000003</v>
      </c>
      <c r="H37" s="21">
        <v>6699998.7800000003</v>
      </c>
      <c r="I37" s="21">
        <f t="shared" si="1"/>
        <v>0</v>
      </c>
      <c r="J37" s="112">
        <v>44965</v>
      </c>
      <c r="K37" s="112">
        <v>45138</v>
      </c>
      <c r="L37" s="112"/>
      <c r="M37" s="112"/>
      <c r="N37" s="112">
        <v>45170</v>
      </c>
      <c r="O37" s="112">
        <v>45716</v>
      </c>
      <c r="P37" s="71"/>
    </row>
    <row r="38" spans="1:16" ht="31" x14ac:dyDescent="0.35">
      <c r="A38" s="64">
        <v>35</v>
      </c>
      <c r="B38" s="67" t="s">
        <v>1182</v>
      </c>
      <c r="C38" s="16" t="s">
        <v>2911</v>
      </c>
      <c r="D38" s="10" t="s">
        <v>2912</v>
      </c>
      <c r="E38" s="67" t="s">
        <v>1206</v>
      </c>
      <c r="F38" s="67" t="s">
        <v>1248</v>
      </c>
      <c r="G38" s="21">
        <v>1069970</v>
      </c>
      <c r="H38" s="21">
        <v>1069970</v>
      </c>
      <c r="I38" s="21">
        <f t="shared" si="1"/>
        <v>0</v>
      </c>
      <c r="J38" s="112">
        <v>44510</v>
      </c>
      <c r="K38" s="112">
        <v>44773</v>
      </c>
      <c r="L38" s="112"/>
      <c r="M38" s="112"/>
      <c r="N38" s="112">
        <v>44805</v>
      </c>
      <c r="O38" s="112">
        <v>45688</v>
      </c>
      <c r="P38" s="71"/>
    </row>
    <row r="39" spans="1:16" ht="108.5" x14ac:dyDescent="0.35">
      <c r="A39" s="64">
        <v>36</v>
      </c>
      <c r="B39" s="67" t="s">
        <v>1183</v>
      </c>
      <c r="C39" s="16" t="s">
        <v>2911</v>
      </c>
      <c r="D39" s="10" t="s">
        <v>2912</v>
      </c>
      <c r="E39" s="67" t="s">
        <v>1207</v>
      </c>
      <c r="F39" s="67" t="s">
        <v>1249</v>
      </c>
      <c r="G39" s="21">
        <v>2648580</v>
      </c>
      <c r="H39" s="21">
        <v>2648580</v>
      </c>
      <c r="I39" s="21">
        <f t="shared" si="1"/>
        <v>0</v>
      </c>
      <c r="J39" s="112">
        <v>44510</v>
      </c>
      <c r="K39" s="112">
        <v>44773</v>
      </c>
      <c r="L39" s="112"/>
      <c r="M39" s="112"/>
      <c r="N39" s="112">
        <v>44805</v>
      </c>
      <c r="O39" s="112">
        <v>45688</v>
      </c>
      <c r="P39" s="71"/>
    </row>
    <row r="40" spans="1:16" ht="31" x14ac:dyDescent="0.35">
      <c r="A40" s="64">
        <v>37</v>
      </c>
      <c r="B40" s="67" t="s">
        <v>1184</v>
      </c>
      <c r="C40" s="16" t="s">
        <v>2911</v>
      </c>
      <c r="D40" s="10" t="s">
        <v>2912</v>
      </c>
      <c r="E40" s="67" t="s">
        <v>1208</v>
      </c>
      <c r="F40" s="67" t="s">
        <v>1250</v>
      </c>
      <c r="G40" s="21">
        <v>379998.15</v>
      </c>
      <c r="H40" s="21">
        <v>379998.15</v>
      </c>
      <c r="I40" s="21">
        <f t="shared" si="1"/>
        <v>0</v>
      </c>
      <c r="J40" s="112">
        <v>44510</v>
      </c>
      <c r="K40" s="112">
        <v>44773</v>
      </c>
      <c r="L40" s="112"/>
      <c r="M40" s="112"/>
      <c r="N40" s="112">
        <v>44805</v>
      </c>
      <c r="O40" s="112">
        <v>45688</v>
      </c>
      <c r="P40" s="71"/>
    </row>
    <row r="41" spans="1:16" ht="31" x14ac:dyDescent="0.35">
      <c r="A41" s="64">
        <v>38</v>
      </c>
      <c r="B41" s="67" t="s">
        <v>1185</v>
      </c>
      <c r="C41" s="16" t="s">
        <v>2911</v>
      </c>
      <c r="D41" s="10" t="s">
        <v>2912</v>
      </c>
      <c r="E41" s="67" t="s">
        <v>1209</v>
      </c>
      <c r="F41" s="67" t="s">
        <v>1251</v>
      </c>
      <c r="G41" s="21">
        <v>545750</v>
      </c>
      <c r="H41" s="21">
        <v>545750</v>
      </c>
      <c r="I41" s="21">
        <f t="shared" si="1"/>
        <v>0</v>
      </c>
      <c r="J41" s="112">
        <v>44510</v>
      </c>
      <c r="K41" s="112">
        <v>44773</v>
      </c>
      <c r="L41" s="112"/>
      <c r="M41" s="112"/>
      <c r="N41" s="112">
        <v>44805</v>
      </c>
      <c r="O41" s="112">
        <v>45688</v>
      </c>
      <c r="P41" s="71"/>
    </row>
    <row r="42" spans="1:16" ht="62" x14ac:dyDescent="0.35">
      <c r="A42" s="64">
        <v>39</v>
      </c>
      <c r="B42" s="67" t="s">
        <v>1186</v>
      </c>
      <c r="C42" s="16" t="s">
        <v>2911</v>
      </c>
      <c r="D42" s="10" t="s">
        <v>2912</v>
      </c>
      <c r="E42" s="67" t="s">
        <v>1210</v>
      </c>
      <c r="F42" s="67" t="s">
        <v>1252</v>
      </c>
      <c r="G42" s="21">
        <v>228000</v>
      </c>
      <c r="H42" s="21">
        <v>228000</v>
      </c>
      <c r="I42" s="21">
        <f t="shared" si="1"/>
        <v>0</v>
      </c>
      <c r="J42" s="112">
        <v>44510</v>
      </c>
      <c r="K42" s="112">
        <v>44773</v>
      </c>
      <c r="L42" s="112"/>
      <c r="M42" s="112"/>
      <c r="N42" s="112">
        <v>44805</v>
      </c>
      <c r="O42" s="112">
        <v>45688</v>
      </c>
      <c r="P42" s="71"/>
    </row>
    <row r="43" spans="1:16" ht="77.5" x14ac:dyDescent="0.35">
      <c r="A43" s="64">
        <v>40</v>
      </c>
      <c r="B43" s="67" t="s">
        <v>1187</v>
      </c>
      <c r="C43" s="16" t="s">
        <v>2911</v>
      </c>
      <c r="D43" s="10" t="s">
        <v>2912</v>
      </c>
      <c r="E43" s="67" t="s">
        <v>1211</v>
      </c>
      <c r="F43" s="67" t="s">
        <v>1253</v>
      </c>
      <c r="G43" s="21">
        <v>606480</v>
      </c>
      <c r="H43" s="21">
        <v>606480</v>
      </c>
      <c r="I43" s="21">
        <f t="shared" si="1"/>
        <v>0</v>
      </c>
      <c r="J43" s="112">
        <v>44510</v>
      </c>
      <c r="K43" s="112">
        <v>44773</v>
      </c>
      <c r="L43" s="112"/>
      <c r="M43" s="112"/>
      <c r="N43" s="112">
        <v>44805</v>
      </c>
      <c r="O43" s="112">
        <v>45688</v>
      </c>
      <c r="P43" s="71"/>
    </row>
    <row r="44" spans="1:16" ht="77.5" x14ac:dyDescent="0.35">
      <c r="A44" s="64">
        <v>41</v>
      </c>
      <c r="B44" s="67" t="s">
        <v>1188</v>
      </c>
      <c r="C44" s="16" t="s">
        <v>2911</v>
      </c>
      <c r="D44" s="10" t="s">
        <v>2912</v>
      </c>
      <c r="E44" s="67" t="s">
        <v>1212</v>
      </c>
      <c r="F44" s="67" t="s">
        <v>1254</v>
      </c>
      <c r="G44" s="21">
        <v>250800</v>
      </c>
      <c r="H44" s="21">
        <v>250800</v>
      </c>
      <c r="I44" s="21">
        <f t="shared" si="1"/>
        <v>0</v>
      </c>
      <c r="J44" s="112">
        <v>44510</v>
      </c>
      <c r="K44" s="112">
        <v>44773</v>
      </c>
      <c r="L44" s="112"/>
      <c r="M44" s="112"/>
      <c r="N44" s="112">
        <v>44805</v>
      </c>
      <c r="O44" s="112">
        <v>45688</v>
      </c>
      <c r="P44" s="71"/>
    </row>
    <row r="45" spans="1:16" ht="77.5" x14ac:dyDescent="0.35">
      <c r="A45" s="64">
        <v>42</v>
      </c>
      <c r="B45" s="67" t="s">
        <v>1189</v>
      </c>
      <c r="C45" s="16" t="s">
        <v>2911</v>
      </c>
      <c r="D45" s="10" t="s">
        <v>2912</v>
      </c>
      <c r="E45" s="67" t="s">
        <v>1213</v>
      </c>
      <c r="F45" s="67" t="s">
        <v>1255</v>
      </c>
      <c r="G45" s="21">
        <v>506920</v>
      </c>
      <c r="H45" s="21">
        <v>506920</v>
      </c>
      <c r="I45" s="21">
        <f t="shared" si="1"/>
        <v>0</v>
      </c>
      <c r="J45" s="112">
        <v>44510</v>
      </c>
      <c r="K45" s="112">
        <v>44773</v>
      </c>
      <c r="L45" s="112"/>
      <c r="M45" s="112"/>
      <c r="N45" s="112">
        <v>44805</v>
      </c>
      <c r="O45" s="112">
        <v>45688</v>
      </c>
      <c r="P45" s="71"/>
    </row>
    <row r="46" spans="1:16" ht="31" x14ac:dyDescent="0.35">
      <c r="A46" s="64">
        <v>43</v>
      </c>
      <c r="B46" s="67" t="s">
        <v>1190</v>
      </c>
      <c r="C46" s="16" t="s">
        <v>2911</v>
      </c>
      <c r="D46" s="10" t="s">
        <v>2912</v>
      </c>
      <c r="E46" s="67" t="s">
        <v>1214</v>
      </c>
      <c r="F46" s="67" t="s">
        <v>1256</v>
      </c>
      <c r="G46" s="21">
        <v>908780</v>
      </c>
      <c r="H46" s="21">
        <v>908780</v>
      </c>
      <c r="I46" s="21">
        <f t="shared" si="1"/>
        <v>0</v>
      </c>
      <c r="J46" s="112">
        <v>44510</v>
      </c>
      <c r="K46" s="112">
        <v>44773</v>
      </c>
      <c r="L46" s="112"/>
      <c r="M46" s="112"/>
      <c r="N46" s="112">
        <v>44805</v>
      </c>
      <c r="O46" s="112">
        <v>45688</v>
      </c>
      <c r="P46" s="71"/>
    </row>
    <row r="47" spans="1:16" ht="46.5" x14ac:dyDescent="0.35">
      <c r="A47" s="64">
        <v>44</v>
      </c>
      <c r="B47" s="67" t="s">
        <v>1191</v>
      </c>
      <c r="C47" s="16" t="s">
        <v>2911</v>
      </c>
      <c r="D47" s="10" t="s">
        <v>2912</v>
      </c>
      <c r="E47" s="67" t="s">
        <v>1215</v>
      </c>
      <c r="F47" s="67" t="s">
        <v>1257</v>
      </c>
      <c r="G47" s="21">
        <v>1043525</v>
      </c>
      <c r="H47" s="21">
        <v>1043525</v>
      </c>
      <c r="I47" s="21">
        <f t="shared" si="1"/>
        <v>0</v>
      </c>
      <c r="J47" s="112">
        <v>44510</v>
      </c>
      <c r="K47" s="112">
        <v>44773</v>
      </c>
      <c r="L47" s="112"/>
      <c r="M47" s="112"/>
      <c r="N47" s="112">
        <v>44805</v>
      </c>
      <c r="O47" s="112">
        <v>45688</v>
      </c>
      <c r="P47" s="71"/>
    </row>
    <row r="48" spans="1:16" ht="31" x14ac:dyDescent="0.35">
      <c r="A48" s="64">
        <v>45</v>
      </c>
      <c r="B48" s="67" t="s">
        <v>1192</v>
      </c>
      <c r="C48" s="16" t="s">
        <v>2911</v>
      </c>
      <c r="D48" s="10" t="s">
        <v>2912</v>
      </c>
      <c r="E48" s="67" t="s">
        <v>1216</v>
      </c>
      <c r="F48" s="67" t="s">
        <v>1258</v>
      </c>
      <c r="G48" s="21">
        <v>1943040</v>
      </c>
      <c r="H48" s="21">
        <v>1943040</v>
      </c>
      <c r="I48" s="21">
        <f t="shared" si="1"/>
        <v>0</v>
      </c>
      <c r="J48" s="112">
        <v>44510</v>
      </c>
      <c r="K48" s="112">
        <v>44773</v>
      </c>
      <c r="L48" s="112"/>
      <c r="M48" s="112"/>
      <c r="N48" s="112">
        <v>44805</v>
      </c>
      <c r="O48" s="112">
        <v>45688</v>
      </c>
      <c r="P48" s="71"/>
    </row>
    <row r="49" spans="1:16" ht="46.5" x14ac:dyDescent="0.35">
      <c r="A49" s="64">
        <v>46</v>
      </c>
      <c r="B49" s="67" t="s">
        <v>1193</v>
      </c>
      <c r="C49" s="16" t="s">
        <v>2911</v>
      </c>
      <c r="D49" s="10" t="s">
        <v>2912</v>
      </c>
      <c r="E49" s="67" t="s">
        <v>1217</v>
      </c>
      <c r="F49" s="67" t="s">
        <v>1259</v>
      </c>
      <c r="G49" s="21">
        <v>1032305</v>
      </c>
      <c r="H49" s="21">
        <v>1032305</v>
      </c>
      <c r="I49" s="21">
        <f t="shared" si="1"/>
        <v>0</v>
      </c>
      <c r="J49" s="112">
        <v>44510</v>
      </c>
      <c r="K49" s="112">
        <v>44773</v>
      </c>
      <c r="L49" s="112"/>
      <c r="M49" s="112"/>
      <c r="N49" s="112">
        <v>44805</v>
      </c>
      <c r="O49" s="112">
        <v>45688</v>
      </c>
      <c r="P49" s="71"/>
    </row>
    <row r="50" spans="1:16" ht="108.5" x14ac:dyDescent="0.35">
      <c r="A50" s="64">
        <v>47</v>
      </c>
      <c r="B50" s="67" t="s">
        <v>1194</v>
      </c>
      <c r="C50" s="16" t="s">
        <v>2911</v>
      </c>
      <c r="D50" s="10" t="s">
        <v>2912</v>
      </c>
      <c r="E50" s="67" t="s">
        <v>1218</v>
      </c>
      <c r="F50" s="67" t="s">
        <v>1260</v>
      </c>
      <c r="G50" s="21">
        <v>380190</v>
      </c>
      <c r="H50" s="21">
        <v>380190</v>
      </c>
      <c r="I50" s="21">
        <f t="shared" si="1"/>
        <v>0</v>
      </c>
      <c r="J50" s="112">
        <v>44510</v>
      </c>
      <c r="K50" s="112">
        <v>44773</v>
      </c>
      <c r="L50" s="112"/>
      <c r="M50" s="112"/>
      <c r="N50" s="112">
        <v>44805</v>
      </c>
      <c r="O50" s="112">
        <v>45688</v>
      </c>
      <c r="P50" s="71"/>
    </row>
    <row r="51" spans="1:16" ht="46.5" x14ac:dyDescent="0.35">
      <c r="A51" s="64">
        <v>48</v>
      </c>
      <c r="B51" s="67" t="s">
        <v>1193</v>
      </c>
      <c r="C51" s="16" t="s">
        <v>2911</v>
      </c>
      <c r="D51" s="10" t="s">
        <v>2912</v>
      </c>
      <c r="E51" s="67" t="s">
        <v>1219</v>
      </c>
      <c r="F51" s="67" t="s">
        <v>1261</v>
      </c>
      <c r="G51" s="21">
        <v>139655</v>
      </c>
      <c r="H51" s="21">
        <v>139655</v>
      </c>
      <c r="I51" s="21">
        <f t="shared" si="1"/>
        <v>0</v>
      </c>
      <c r="J51" s="112">
        <v>44510</v>
      </c>
      <c r="K51" s="112">
        <v>44773</v>
      </c>
      <c r="L51" s="112"/>
      <c r="M51" s="112"/>
      <c r="N51" s="112">
        <v>44805</v>
      </c>
      <c r="O51" s="112">
        <v>45688</v>
      </c>
      <c r="P51" s="71"/>
    </row>
    <row r="52" spans="1:16" ht="46.5" x14ac:dyDescent="0.35">
      <c r="A52" s="64">
        <v>49</v>
      </c>
      <c r="B52" s="67" t="s">
        <v>1193</v>
      </c>
      <c r="C52" s="16" t="s">
        <v>2911</v>
      </c>
      <c r="D52" s="10" t="s">
        <v>2912</v>
      </c>
      <c r="E52" s="67" t="s">
        <v>1220</v>
      </c>
      <c r="F52" s="67" t="s">
        <v>1262</v>
      </c>
      <c r="G52" s="21">
        <v>389235</v>
      </c>
      <c r="H52" s="21">
        <v>389235</v>
      </c>
      <c r="I52" s="21">
        <f t="shared" si="1"/>
        <v>0</v>
      </c>
      <c r="J52" s="112">
        <v>44510</v>
      </c>
      <c r="K52" s="112">
        <v>44773</v>
      </c>
      <c r="L52" s="112"/>
      <c r="M52" s="112"/>
      <c r="N52" s="112">
        <v>44805</v>
      </c>
      <c r="O52" s="112">
        <v>45688</v>
      </c>
      <c r="P52" s="71"/>
    </row>
    <row r="53" spans="1:16" ht="46.5" x14ac:dyDescent="0.35">
      <c r="A53" s="64">
        <v>50</v>
      </c>
      <c r="B53" s="67" t="s">
        <v>1193</v>
      </c>
      <c r="C53" s="16" t="s">
        <v>2911</v>
      </c>
      <c r="D53" s="10" t="s">
        <v>2912</v>
      </c>
      <c r="E53" s="67" t="s">
        <v>1221</v>
      </c>
      <c r="F53" s="67" t="s">
        <v>1263</v>
      </c>
      <c r="G53" s="21">
        <v>182400</v>
      </c>
      <c r="H53" s="21">
        <v>182400</v>
      </c>
      <c r="I53" s="21">
        <f t="shared" si="1"/>
        <v>0</v>
      </c>
      <c r="J53" s="112">
        <v>44510</v>
      </c>
      <c r="K53" s="112">
        <v>44773</v>
      </c>
      <c r="L53" s="112"/>
      <c r="M53" s="112"/>
      <c r="N53" s="112">
        <v>44805</v>
      </c>
      <c r="O53" s="112">
        <v>45688</v>
      </c>
      <c r="P53" s="71"/>
    </row>
    <row r="54" spans="1:16" ht="46.5" x14ac:dyDescent="0.35">
      <c r="A54" s="64">
        <v>51</v>
      </c>
      <c r="B54" s="67" t="s">
        <v>1193</v>
      </c>
      <c r="C54" s="16" t="s">
        <v>2911</v>
      </c>
      <c r="D54" s="10" t="s">
        <v>2912</v>
      </c>
      <c r="E54" s="67" t="s">
        <v>1222</v>
      </c>
      <c r="F54" s="67" t="s">
        <v>1264</v>
      </c>
      <c r="G54" s="21">
        <v>207500</v>
      </c>
      <c r="H54" s="21">
        <v>207500</v>
      </c>
      <c r="I54" s="21">
        <f t="shared" si="1"/>
        <v>0</v>
      </c>
      <c r="J54" s="112">
        <v>44510</v>
      </c>
      <c r="K54" s="112">
        <v>44773</v>
      </c>
      <c r="L54" s="112"/>
      <c r="M54" s="112"/>
      <c r="N54" s="112">
        <v>44805</v>
      </c>
      <c r="O54" s="112">
        <v>45688</v>
      </c>
      <c r="P54" s="71"/>
    </row>
    <row r="55" spans="1:16" ht="62" x14ac:dyDescent="0.35">
      <c r="A55" s="64">
        <v>52</v>
      </c>
      <c r="B55" s="67" t="s">
        <v>1193</v>
      </c>
      <c r="C55" s="16" t="s">
        <v>2911</v>
      </c>
      <c r="D55" s="10" t="s">
        <v>2912</v>
      </c>
      <c r="E55" s="67" t="s">
        <v>1223</v>
      </c>
      <c r="F55" s="67" t="s">
        <v>1265</v>
      </c>
      <c r="G55" s="21">
        <v>241260</v>
      </c>
      <c r="H55" s="21">
        <v>241260</v>
      </c>
      <c r="I55" s="21">
        <f t="shared" si="1"/>
        <v>0</v>
      </c>
      <c r="J55" s="112">
        <v>44510</v>
      </c>
      <c r="K55" s="112">
        <v>44773</v>
      </c>
      <c r="L55" s="112"/>
      <c r="M55" s="112"/>
      <c r="N55" s="112">
        <v>44805</v>
      </c>
      <c r="O55" s="112">
        <v>45688</v>
      </c>
      <c r="P55" s="71"/>
    </row>
    <row r="56" spans="1:16" ht="46.5" x14ac:dyDescent="0.35">
      <c r="A56" s="64">
        <v>53</v>
      </c>
      <c r="B56" s="67" t="s">
        <v>1193</v>
      </c>
      <c r="C56" s="16" t="s">
        <v>2911</v>
      </c>
      <c r="D56" s="10" t="s">
        <v>2912</v>
      </c>
      <c r="E56" s="67" t="s">
        <v>1224</v>
      </c>
      <c r="F56" s="67" t="s">
        <v>1266</v>
      </c>
      <c r="G56" s="21">
        <v>820590</v>
      </c>
      <c r="H56" s="21">
        <v>820590</v>
      </c>
      <c r="I56" s="21">
        <f t="shared" si="1"/>
        <v>0</v>
      </c>
      <c r="J56" s="112">
        <v>44510</v>
      </c>
      <c r="K56" s="112">
        <v>44773</v>
      </c>
      <c r="L56" s="112"/>
      <c r="M56" s="112"/>
      <c r="N56" s="112">
        <v>44805</v>
      </c>
      <c r="O56" s="112">
        <v>45688</v>
      </c>
      <c r="P56" s="71"/>
    </row>
    <row r="57" spans="1:16" ht="46.5" x14ac:dyDescent="0.35">
      <c r="A57" s="64">
        <v>54</v>
      </c>
      <c r="B57" s="67" t="s">
        <v>1193</v>
      </c>
      <c r="C57" s="16" t="s">
        <v>2911</v>
      </c>
      <c r="D57" s="10" t="s">
        <v>2912</v>
      </c>
      <c r="E57" s="67" t="s">
        <v>1225</v>
      </c>
      <c r="F57" s="67" t="s">
        <v>1267</v>
      </c>
      <c r="G57" s="21">
        <v>401477</v>
      </c>
      <c r="H57" s="21">
        <v>401477</v>
      </c>
      <c r="I57" s="21">
        <f t="shared" si="1"/>
        <v>0</v>
      </c>
      <c r="J57" s="112">
        <v>44510</v>
      </c>
      <c r="K57" s="112">
        <v>44773</v>
      </c>
      <c r="L57" s="112"/>
      <c r="M57" s="112"/>
      <c r="N57" s="112">
        <v>44805</v>
      </c>
      <c r="O57" s="112">
        <v>45688</v>
      </c>
      <c r="P57" s="71"/>
    </row>
    <row r="58" spans="1:16" ht="46.5" x14ac:dyDescent="0.35">
      <c r="A58" s="64">
        <v>55</v>
      </c>
      <c r="B58" s="67" t="s">
        <v>1193</v>
      </c>
      <c r="C58" s="16" t="s">
        <v>2911</v>
      </c>
      <c r="D58" s="10" t="s">
        <v>2912</v>
      </c>
      <c r="E58" s="67" t="s">
        <v>1226</v>
      </c>
      <c r="F58" s="67" t="s">
        <v>1268</v>
      </c>
      <c r="G58" s="21">
        <v>253967.8</v>
      </c>
      <c r="H58" s="21">
        <v>253967.8</v>
      </c>
      <c r="I58" s="21">
        <f t="shared" si="1"/>
        <v>0</v>
      </c>
      <c r="J58" s="112">
        <v>44510</v>
      </c>
      <c r="K58" s="112">
        <v>44773</v>
      </c>
      <c r="L58" s="112"/>
      <c r="M58" s="112"/>
      <c r="N58" s="112">
        <v>44805</v>
      </c>
      <c r="O58" s="112">
        <v>45688</v>
      </c>
      <c r="P58" s="71"/>
    </row>
    <row r="59" spans="1:16" ht="46.5" x14ac:dyDescent="0.35">
      <c r="A59" s="64">
        <v>56</v>
      </c>
      <c r="B59" s="67" t="s">
        <v>1195</v>
      </c>
      <c r="C59" s="16" t="s">
        <v>2911</v>
      </c>
      <c r="D59" s="10" t="s">
        <v>2912</v>
      </c>
      <c r="E59" s="67" t="s">
        <v>1227</v>
      </c>
      <c r="F59" s="67" t="s">
        <v>1269</v>
      </c>
      <c r="G59" s="21">
        <v>2271640</v>
      </c>
      <c r="H59" s="21">
        <v>2271640</v>
      </c>
      <c r="I59" s="21">
        <f t="shared" si="1"/>
        <v>0</v>
      </c>
      <c r="J59" s="112">
        <v>44510</v>
      </c>
      <c r="K59" s="112">
        <v>44773</v>
      </c>
      <c r="L59" s="112"/>
      <c r="M59" s="112"/>
      <c r="N59" s="112">
        <v>44805</v>
      </c>
      <c r="O59" s="112">
        <v>45688</v>
      </c>
      <c r="P59" s="71"/>
    </row>
    <row r="60" spans="1:16" ht="46.5" x14ac:dyDescent="0.35">
      <c r="A60" s="64">
        <v>57</v>
      </c>
      <c r="B60" s="67" t="s">
        <v>1196</v>
      </c>
      <c r="C60" s="16" t="s">
        <v>2911</v>
      </c>
      <c r="D60" s="10" t="s">
        <v>2912</v>
      </c>
      <c r="E60" s="67" t="s">
        <v>1228</v>
      </c>
      <c r="F60" s="67" t="s">
        <v>1270</v>
      </c>
      <c r="G60" s="21">
        <v>304000</v>
      </c>
      <c r="H60" s="21">
        <v>304000</v>
      </c>
      <c r="I60" s="21">
        <f t="shared" si="1"/>
        <v>0</v>
      </c>
      <c r="J60" s="112">
        <v>44510</v>
      </c>
      <c r="K60" s="112">
        <v>44773</v>
      </c>
      <c r="L60" s="112"/>
      <c r="M60" s="112"/>
      <c r="N60" s="112">
        <v>44805</v>
      </c>
      <c r="O60" s="112">
        <v>45688</v>
      </c>
      <c r="P60" s="71"/>
    </row>
    <row r="61" spans="1:16" ht="77.5" x14ac:dyDescent="0.35">
      <c r="A61" s="64">
        <v>58</v>
      </c>
      <c r="B61" s="67" t="s">
        <v>1197</v>
      </c>
      <c r="C61" s="16" t="s">
        <v>2911</v>
      </c>
      <c r="D61" s="10" t="s">
        <v>2912</v>
      </c>
      <c r="E61" s="67" t="s">
        <v>1229</v>
      </c>
      <c r="F61" s="67" t="s">
        <v>1271</v>
      </c>
      <c r="G61" s="21">
        <v>181639.29</v>
      </c>
      <c r="H61" s="21">
        <v>181639.29</v>
      </c>
      <c r="I61" s="21">
        <f t="shared" si="1"/>
        <v>0</v>
      </c>
      <c r="J61" s="112">
        <v>44510</v>
      </c>
      <c r="K61" s="112">
        <v>44773</v>
      </c>
      <c r="L61" s="112"/>
      <c r="M61" s="112"/>
      <c r="N61" s="112">
        <v>44805</v>
      </c>
      <c r="O61" s="112">
        <v>45688</v>
      </c>
      <c r="P61" s="71"/>
    </row>
    <row r="62" spans="1:16" ht="46.5" x14ac:dyDescent="0.35">
      <c r="A62" s="64">
        <v>59</v>
      </c>
      <c r="B62" s="67" t="s">
        <v>1198</v>
      </c>
      <c r="C62" s="16" t="s">
        <v>57</v>
      </c>
      <c r="D62" s="16" t="s">
        <v>58</v>
      </c>
      <c r="E62" s="67" t="s">
        <v>1230</v>
      </c>
      <c r="F62" s="67" t="s">
        <v>1272</v>
      </c>
      <c r="G62" s="21">
        <v>7075885.8100000005</v>
      </c>
      <c r="H62" s="21">
        <v>7075885.8100000005</v>
      </c>
      <c r="I62" s="21">
        <f t="shared" si="1"/>
        <v>0</v>
      </c>
      <c r="J62" s="112">
        <v>44965</v>
      </c>
      <c r="K62" s="112">
        <v>45138</v>
      </c>
      <c r="L62" s="112"/>
      <c r="M62" s="112"/>
      <c r="N62" s="112">
        <v>45170</v>
      </c>
      <c r="O62" s="112">
        <v>45747</v>
      </c>
      <c r="P62" s="71"/>
    </row>
    <row r="63" spans="1:16" ht="46.5" x14ac:dyDescent="0.35">
      <c r="A63" s="64">
        <v>60</v>
      </c>
      <c r="B63" s="67" t="s">
        <v>1199</v>
      </c>
      <c r="C63" s="16" t="s">
        <v>57</v>
      </c>
      <c r="D63" s="16" t="s">
        <v>58</v>
      </c>
      <c r="E63" s="67" t="s">
        <v>1231</v>
      </c>
      <c r="F63" s="67" t="s">
        <v>1273</v>
      </c>
      <c r="G63" s="21">
        <v>11044015</v>
      </c>
      <c r="H63" s="21">
        <v>11044015</v>
      </c>
      <c r="I63" s="21">
        <f t="shared" si="1"/>
        <v>0</v>
      </c>
      <c r="J63" s="112">
        <v>44965</v>
      </c>
      <c r="K63" s="112">
        <v>45138</v>
      </c>
      <c r="L63" s="112"/>
      <c r="M63" s="112"/>
      <c r="N63" s="112">
        <v>45200</v>
      </c>
      <c r="O63" s="112">
        <v>45777</v>
      </c>
      <c r="P63" s="71"/>
    </row>
    <row r="64" spans="1:16" ht="31" x14ac:dyDescent="0.35">
      <c r="A64" s="64">
        <v>61</v>
      </c>
      <c r="B64" s="67" t="s">
        <v>1200</v>
      </c>
      <c r="C64" s="16" t="s">
        <v>57</v>
      </c>
      <c r="D64" s="16" t="s">
        <v>58</v>
      </c>
      <c r="E64" s="67" t="s">
        <v>1232</v>
      </c>
      <c r="F64" s="67" t="s">
        <v>1274</v>
      </c>
      <c r="G64" s="21">
        <v>6000000</v>
      </c>
      <c r="H64" s="21">
        <v>6000000</v>
      </c>
      <c r="I64" s="21">
        <f t="shared" si="1"/>
        <v>0</v>
      </c>
      <c r="J64" s="112">
        <v>44965</v>
      </c>
      <c r="K64" s="112">
        <v>45138</v>
      </c>
      <c r="L64" s="112"/>
      <c r="M64" s="112"/>
      <c r="N64" s="112">
        <v>45170</v>
      </c>
      <c r="O64" s="112">
        <v>45688</v>
      </c>
      <c r="P64" s="71"/>
    </row>
    <row r="65" spans="1:16" x14ac:dyDescent="0.35">
      <c r="A65" s="64">
        <v>62</v>
      </c>
      <c r="B65" s="67" t="s">
        <v>865</v>
      </c>
      <c r="C65" s="16" t="s">
        <v>57</v>
      </c>
      <c r="D65" s="16" t="s">
        <v>58</v>
      </c>
      <c r="E65" s="67" t="s">
        <v>1233</v>
      </c>
      <c r="F65" s="67" t="s">
        <v>1275</v>
      </c>
      <c r="G65" s="21">
        <v>8660162</v>
      </c>
      <c r="H65" s="21">
        <v>8660162</v>
      </c>
      <c r="I65" s="21">
        <f t="shared" si="1"/>
        <v>0</v>
      </c>
      <c r="J65" s="112">
        <v>44965</v>
      </c>
      <c r="K65" s="112">
        <v>45138</v>
      </c>
      <c r="L65" s="112"/>
      <c r="M65" s="112"/>
      <c r="N65" s="112">
        <v>45231</v>
      </c>
      <c r="O65" s="112">
        <v>45838</v>
      </c>
      <c r="P65" s="71"/>
    </row>
    <row r="66" spans="1:16" ht="46.5" x14ac:dyDescent="0.35">
      <c r="A66" s="64">
        <v>63</v>
      </c>
      <c r="B66" s="67" t="s">
        <v>865</v>
      </c>
      <c r="C66" s="16" t="s">
        <v>57</v>
      </c>
      <c r="D66" s="16" t="s">
        <v>58</v>
      </c>
      <c r="E66" s="67" t="s">
        <v>149</v>
      </c>
      <c r="F66" s="67" t="s">
        <v>2919</v>
      </c>
      <c r="G66" s="21">
        <v>6000000</v>
      </c>
      <c r="H66" s="21">
        <v>6000000</v>
      </c>
      <c r="I66" s="21"/>
      <c r="J66" s="69">
        <v>44965</v>
      </c>
      <c r="K66" s="69">
        <v>45138</v>
      </c>
      <c r="L66" s="69"/>
      <c r="M66" s="69"/>
      <c r="N66" s="69">
        <v>45170</v>
      </c>
      <c r="O66" s="69">
        <v>45777</v>
      </c>
      <c r="P66" s="71"/>
    </row>
    <row r="67" spans="1:16" x14ac:dyDescent="0.35">
      <c r="A67" s="64">
        <v>64</v>
      </c>
      <c r="B67" s="67" t="s">
        <v>864</v>
      </c>
      <c r="C67" s="10" t="s">
        <v>2913</v>
      </c>
      <c r="D67" s="10" t="s">
        <v>2914</v>
      </c>
      <c r="E67" s="67" t="s">
        <v>1234</v>
      </c>
      <c r="F67" s="67" t="s">
        <v>1277</v>
      </c>
      <c r="G67" s="21">
        <v>15000000</v>
      </c>
      <c r="H67" s="21">
        <v>15000000</v>
      </c>
      <c r="I67" s="21">
        <f t="shared" si="1"/>
        <v>0</v>
      </c>
      <c r="J67" s="112">
        <v>44965</v>
      </c>
      <c r="K67" s="112">
        <v>45138</v>
      </c>
      <c r="L67" s="112"/>
      <c r="M67" s="112"/>
      <c r="N67" s="112">
        <v>45200</v>
      </c>
      <c r="O67" s="112">
        <v>45869</v>
      </c>
      <c r="P67" s="71"/>
    </row>
    <row r="68" spans="1:16" ht="31" x14ac:dyDescent="0.35">
      <c r="A68" s="64">
        <v>65</v>
      </c>
      <c r="B68" s="67" t="s">
        <v>357</v>
      </c>
      <c r="C68" s="10" t="s">
        <v>2915</v>
      </c>
      <c r="D68" s="10" t="s">
        <v>2916</v>
      </c>
      <c r="E68" s="67" t="s">
        <v>1235</v>
      </c>
      <c r="F68" s="67" t="s">
        <v>1278</v>
      </c>
      <c r="G68" s="21">
        <v>1660445.54</v>
      </c>
      <c r="H68" s="21">
        <v>1660445.54</v>
      </c>
      <c r="I68" s="21">
        <f t="shared" ref="I68:I75" si="2">+G68-H68</f>
        <v>0</v>
      </c>
      <c r="J68" s="112">
        <v>43277</v>
      </c>
      <c r="K68" s="112">
        <v>45138</v>
      </c>
      <c r="L68" s="112">
        <v>45170</v>
      </c>
      <c r="M68" s="112">
        <v>45199</v>
      </c>
      <c r="N68" s="112">
        <v>45231</v>
      </c>
      <c r="O68" s="112">
        <v>46022</v>
      </c>
      <c r="P68" s="71"/>
    </row>
    <row r="69" spans="1:16" ht="46.5" x14ac:dyDescent="0.35">
      <c r="A69" s="64">
        <v>66</v>
      </c>
      <c r="B69" s="67" t="s">
        <v>546</v>
      </c>
      <c r="C69" s="10" t="s">
        <v>2915</v>
      </c>
      <c r="D69" s="10" t="s">
        <v>2916</v>
      </c>
      <c r="E69" s="67" t="s">
        <v>1236</v>
      </c>
      <c r="F69" s="67" t="s">
        <v>1279</v>
      </c>
      <c r="G69" s="21">
        <v>1588304.78</v>
      </c>
      <c r="H69" s="21">
        <v>1588304.78</v>
      </c>
      <c r="I69" s="21">
        <f t="shared" si="2"/>
        <v>0</v>
      </c>
      <c r="J69" s="112">
        <v>43277</v>
      </c>
      <c r="K69" s="112">
        <v>45138</v>
      </c>
      <c r="L69" s="112">
        <v>45170</v>
      </c>
      <c r="M69" s="112">
        <v>45199</v>
      </c>
      <c r="N69" s="112">
        <v>45261</v>
      </c>
      <c r="O69" s="112">
        <v>46053</v>
      </c>
      <c r="P69" s="71"/>
    </row>
    <row r="70" spans="1:16" ht="46.5" x14ac:dyDescent="0.35">
      <c r="A70" s="64">
        <v>67</v>
      </c>
      <c r="B70" s="67" t="s">
        <v>864</v>
      </c>
      <c r="C70" s="10" t="s">
        <v>2909</v>
      </c>
      <c r="D70" s="10" t="s">
        <v>1122</v>
      </c>
      <c r="E70" s="64" t="s">
        <v>1237</v>
      </c>
      <c r="F70" s="67" t="s">
        <v>1280</v>
      </c>
      <c r="G70" s="21">
        <v>7000000</v>
      </c>
      <c r="H70" s="21">
        <v>7000000</v>
      </c>
      <c r="I70" s="21">
        <f t="shared" si="2"/>
        <v>0</v>
      </c>
      <c r="J70" s="112">
        <v>42736</v>
      </c>
      <c r="K70" s="112">
        <v>43100</v>
      </c>
      <c r="L70" s="112">
        <v>43281</v>
      </c>
      <c r="M70" s="112">
        <v>45138</v>
      </c>
      <c r="N70" s="112">
        <v>45200</v>
      </c>
      <c r="O70" s="112">
        <v>46387</v>
      </c>
      <c r="P70" s="71"/>
    </row>
    <row r="71" spans="1:16" ht="31" x14ac:dyDescent="0.35">
      <c r="A71" s="64">
        <v>68</v>
      </c>
      <c r="B71" s="67" t="s">
        <v>864</v>
      </c>
      <c r="C71" s="10" t="s">
        <v>2909</v>
      </c>
      <c r="D71" s="10" t="s">
        <v>1125</v>
      </c>
      <c r="E71" s="64" t="s">
        <v>1238</v>
      </c>
      <c r="F71" s="67" t="s">
        <v>1281</v>
      </c>
      <c r="G71" s="21">
        <v>21210000.43</v>
      </c>
      <c r="H71" s="21">
        <v>21210000.43</v>
      </c>
      <c r="I71" s="21">
        <f t="shared" si="2"/>
        <v>0</v>
      </c>
      <c r="J71" s="112">
        <v>42370</v>
      </c>
      <c r="K71" s="112">
        <v>42735</v>
      </c>
      <c r="L71" s="112">
        <v>42916</v>
      </c>
      <c r="M71" s="112">
        <v>45230</v>
      </c>
      <c r="N71" s="112">
        <v>45261</v>
      </c>
      <c r="O71" s="112">
        <v>46477</v>
      </c>
      <c r="P71" s="71"/>
    </row>
    <row r="72" spans="1:16" ht="62" x14ac:dyDescent="0.35">
      <c r="A72" s="64">
        <v>69</v>
      </c>
      <c r="B72" s="67" t="s">
        <v>1201</v>
      </c>
      <c r="C72" s="10" t="s">
        <v>2909</v>
      </c>
      <c r="D72" s="10" t="s">
        <v>1125</v>
      </c>
      <c r="E72" s="64" t="s">
        <v>1239</v>
      </c>
      <c r="F72" s="67" t="s">
        <v>1282</v>
      </c>
      <c r="G72" s="21">
        <v>17082679</v>
      </c>
      <c r="H72" s="21">
        <v>17082679</v>
      </c>
      <c r="I72" s="21">
        <f t="shared" si="2"/>
        <v>0</v>
      </c>
      <c r="J72" s="112">
        <v>42370</v>
      </c>
      <c r="K72" s="112">
        <v>42735</v>
      </c>
      <c r="L72" s="112">
        <v>43008</v>
      </c>
      <c r="M72" s="112">
        <v>45504</v>
      </c>
      <c r="N72" s="112">
        <v>45658</v>
      </c>
      <c r="O72" s="112">
        <v>46752</v>
      </c>
      <c r="P72" s="71"/>
    </row>
    <row r="73" spans="1:16" ht="62" x14ac:dyDescent="0.35">
      <c r="A73" s="64">
        <v>70</v>
      </c>
      <c r="B73" s="67" t="s">
        <v>866</v>
      </c>
      <c r="C73" s="16" t="s">
        <v>51</v>
      </c>
      <c r="D73" s="16" t="s">
        <v>52</v>
      </c>
      <c r="E73" s="67" t="s">
        <v>1240</v>
      </c>
      <c r="F73" s="67" t="s">
        <v>1283</v>
      </c>
      <c r="G73" s="21">
        <v>6926330.9500000002</v>
      </c>
      <c r="H73" s="21">
        <v>6926330.9500000002</v>
      </c>
      <c r="I73" s="21">
        <f t="shared" si="2"/>
        <v>0</v>
      </c>
      <c r="J73" s="112">
        <v>43101</v>
      </c>
      <c r="K73" s="112">
        <v>43465</v>
      </c>
      <c r="L73" s="112">
        <v>43646</v>
      </c>
      <c r="M73" s="112">
        <v>45626</v>
      </c>
      <c r="N73" s="112">
        <v>45689</v>
      </c>
      <c r="O73" s="112">
        <v>46752</v>
      </c>
      <c r="P73" s="71"/>
    </row>
    <row r="74" spans="1:16" ht="31" x14ac:dyDescent="0.35">
      <c r="A74" s="64">
        <v>71</v>
      </c>
      <c r="B74" s="67" t="s">
        <v>1202</v>
      </c>
      <c r="C74" s="16" t="s">
        <v>51</v>
      </c>
      <c r="D74" s="16" t="s">
        <v>2917</v>
      </c>
      <c r="E74" s="67" t="s">
        <v>1241</v>
      </c>
      <c r="F74" s="67" t="s">
        <v>1284</v>
      </c>
      <c r="G74" s="21">
        <v>15000000</v>
      </c>
      <c r="H74" s="21">
        <v>15000000</v>
      </c>
      <c r="I74" s="21">
        <f t="shared" si="2"/>
        <v>0</v>
      </c>
      <c r="J74" s="112">
        <v>44105</v>
      </c>
      <c r="K74" s="112">
        <v>44278</v>
      </c>
      <c r="L74" s="112">
        <v>44531</v>
      </c>
      <c r="M74" s="112">
        <v>45596</v>
      </c>
      <c r="N74" s="112">
        <v>45717</v>
      </c>
      <c r="O74" s="112">
        <v>46752</v>
      </c>
      <c r="P74" s="71"/>
    </row>
    <row r="75" spans="1:16" ht="46.5" x14ac:dyDescent="0.35">
      <c r="A75" s="64">
        <v>72</v>
      </c>
      <c r="B75" s="67" t="s">
        <v>1202</v>
      </c>
      <c r="C75" s="16" t="s">
        <v>51</v>
      </c>
      <c r="D75" s="16" t="s">
        <v>2917</v>
      </c>
      <c r="E75" s="67" t="s">
        <v>1242</v>
      </c>
      <c r="F75" s="67" t="s">
        <v>1285</v>
      </c>
      <c r="G75" s="21">
        <v>32260000</v>
      </c>
      <c r="H75" s="21">
        <v>32260000</v>
      </c>
      <c r="I75" s="21">
        <f t="shared" si="2"/>
        <v>0</v>
      </c>
      <c r="J75" s="112">
        <v>42370</v>
      </c>
      <c r="K75" s="112">
        <v>42735</v>
      </c>
      <c r="L75" s="112">
        <v>45352</v>
      </c>
      <c r="M75" s="112">
        <v>45688</v>
      </c>
      <c r="N75" s="112">
        <v>45809</v>
      </c>
      <c r="O75" s="112">
        <v>46934</v>
      </c>
      <c r="P75" s="71"/>
    </row>
    <row r="76" spans="1:16" x14ac:dyDescent="0.35">
      <c r="G76" s="128">
        <f>SUM(G4:G75)</f>
        <v>1544331329.7130001</v>
      </c>
      <c r="H76" s="128">
        <f>SUM(H4:H75)</f>
        <v>1277485159.9999998</v>
      </c>
      <c r="I76" s="128">
        <f>SUM(I4:I75)</f>
        <v>266846169.71300051</v>
      </c>
    </row>
    <row r="77" spans="1:16" ht="12" customHeight="1" x14ac:dyDescent="0.35"/>
    <row r="78" spans="1:16" ht="32.25" customHeight="1" x14ac:dyDescent="0.35">
      <c r="B78" s="168" t="s">
        <v>2926</v>
      </c>
      <c r="C78" s="168"/>
      <c r="D78" s="168"/>
      <c r="E78" s="168"/>
      <c r="F78" s="168"/>
      <c r="G78" s="168"/>
      <c r="H78" s="168"/>
      <c r="I78" s="168"/>
    </row>
    <row r="80" spans="1:16" x14ac:dyDescent="0.35">
      <c r="H80" s="85"/>
    </row>
  </sheetData>
  <mergeCells count="14">
    <mergeCell ref="B78:I78"/>
    <mergeCell ref="A1:O1"/>
    <mergeCell ref="A2:A3"/>
    <mergeCell ref="B2:B3"/>
    <mergeCell ref="C2:C3"/>
    <mergeCell ref="D2:D3"/>
    <mergeCell ref="E2:E3"/>
    <mergeCell ref="F2:F3"/>
    <mergeCell ref="G2:G3"/>
    <mergeCell ref="H2:H3"/>
    <mergeCell ref="I2:I3"/>
    <mergeCell ref="J2:K2"/>
    <mergeCell ref="L2:M2"/>
    <mergeCell ref="N2:O2"/>
  </mergeCells>
  <printOptions horizontalCentered="1"/>
  <pageMargins left="0.11811023622047245" right="0.11811023622047245" top="0.15748031496062992" bottom="0.15748031496062992" header="0" footer="0"/>
  <pageSetup paperSize="9" scale="4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8394A-5865-4D7A-8FA3-74BFFE392F19}">
  <sheetPr>
    <pageSetUpPr fitToPage="1"/>
  </sheetPr>
  <dimension ref="A1:N8"/>
  <sheetViews>
    <sheetView view="pageBreakPreview" zoomScaleNormal="100" zoomScaleSheetLayoutView="100" workbookViewId="0">
      <selection sqref="A1:N6"/>
    </sheetView>
  </sheetViews>
  <sheetFormatPr defaultColWidth="9.1796875" defaultRowHeight="21.75" customHeight="1" x14ac:dyDescent="0.35"/>
  <cols>
    <col min="1" max="1" width="38.7265625" style="1" bestFit="1" customWidth="1"/>
    <col min="2" max="12" width="15.26953125" style="1" bestFit="1" customWidth="1"/>
    <col min="13" max="13" width="14.26953125" style="1" bestFit="1" customWidth="1"/>
    <col min="14" max="14" width="16.81640625" style="1" bestFit="1" customWidth="1"/>
    <col min="15" max="16384" width="9.1796875" style="1"/>
  </cols>
  <sheetData>
    <row r="1" spans="1:14" ht="46.5" customHeight="1" x14ac:dyDescent="0.35">
      <c r="A1" s="178" t="s">
        <v>1288</v>
      </c>
      <c r="B1" s="179"/>
      <c r="C1" s="179"/>
      <c r="D1" s="179"/>
      <c r="E1" s="179"/>
      <c r="F1" s="179"/>
      <c r="G1" s="179"/>
      <c r="H1" s="179"/>
      <c r="I1" s="179"/>
      <c r="J1" s="179"/>
      <c r="K1" s="179"/>
      <c r="L1" s="179"/>
      <c r="M1" s="179"/>
      <c r="N1" s="179"/>
    </row>
    <row r="2" spans="1:14" ht="26.25" customHeight="1" x14ac:dyDescent="0.35">
      <c r="A2" s="19"/>
      <c r="B2" s="8">
        <v>2024</v>
      </c>
      <c r="C2" s="8">
        <v>2025</v>
      </c>
      <c r="D2" s="8">
        <v>2026</v>
      </c>
      <c r="E2" s="8">
        <v>2027</v>
      </c>
      <c r="F2" s="8">
        <v>2028</v>
      </c>
      <c r="G2" s="8">
        <v>2029</v>
      </c>
      <c r="H2" s="8">
        <v>2030</v>
      </c>
      <c r="I2" s="8">
        <v>2031</v>
      </c>
      <c r="J2" s="8">
        <v>2032</v>
      </c>
      <c r="K2" s="8">
        <v>2033</v>
      </c>
      <c r="L2" s="8">
        <v>2034</v>
      </c>
      <c r="M2" s="8">
        <v>2035</v>
      </c>
      <c r="N2" s="8" t="s">
        <v>0</v>
      </c>
    </row>
    <row r="3" spans="1:14" ht="33.75" customHeight="1" x14ac:dyDescent="0.35">
      <c r="A3" s="20" t="s">
        <v>2901</v>
      </c>
      <c r="B3" s="80">
        <v>32870253.142000008</v>
      </c>
      <c r="C3" s="80">
        <v>62094392.831800006</v>
      </c>
      <c r="D3" s="80">
        <v>88763880.592600003</v>
      </c>
      <c r="E3" s="80">
        <v>111738555.971</v>
      </c>
      <c r="F3" s="80">
        <v>165704711.69</v>
      </c>
      <c r="G3" s="80">
        <v>248174793.28</v>
      </c>
      <c r="H3" s="80">
        <v>233076031.78260002</v>
      </c>
      <c r="I3" s="80">
        <v>282119438.6400001</v>
      </c>
      <c r="J3" s="80">
        <v>280602947</v>
      </c>
      <c r="K3" s="80">
        <v>239795739</v>
      </c>
      <c r="L3" s="80">
        <v>120654848.01000001</v>
      </c>
      <c r="M3" s="80">
        <v>22070813.5</v>
      </c>
      <c r="N3" s="21">
        <f>SUM(B3:M3)</f>
        <v>1887666405.4400003</v>
      </c>
    </row>
    <row r="4" spans="1:14" ht="32.25" customHeight="1" x14ac:dyDescent="0.35">
      <c r="A4" s="20" t="s">
        <v>2900</v>
      </c>
      <c r="B4" s="21">
        <v>23386879.096299998</v>
      </c>
      <c r="C4" s="21">
        <v>111367278.3242</v>
      </c>
      <c r="D4" s="21">
        <v>202431117.67399999</v>
      </c>
      <c r="E4" s="21">
        <v>401736006.43470001</v>
      </c>
      <c r="F4" s="21">
        <v>392418988.71080005</v>
      </c>
      <c r="G4" s="21">
        <v>211280000</v>
      </c>
      <c r="H4" s="21">
        <v>157230000</v>
      </c>
      <c r="I4" s="21">
        <v>132700000</v>
      </c>
      <c r="J4" s="21">
        <v>146200000</v>
      </c>
      <c r="K4" s="21">
        <v>101700000</v>
      </c>
      <c r="L4" s="21">
        <v>93071620.799999997</v>
      </c>
      <c r="M4" s="21"/>
      <c r="N4" s="21">
        <f>SUM(B4:M4)</f>
        <v>1973521891.0400002</v>
      </c>
    </row>
    <row r="5" spans="1:14" ht="30" customHeight="1" x14ac:dyDescent="0.35">
      <c r="A5" s="20" t="s">
        <v>2899</v>
      </c>
      <c r="B5" s="21">
        <v>97139178.29674989</v>
      </c>
      <c r="C5" s="21">
        <v>291417534.89024985</v>
      </c>
      <c r="D5" s="21"/>
      <c r="E5" s="21"/>
      <c r="F5" s="21"/>
      <c r="G5" s="21"/>
      <c r="H5" s="21"/>
      <c r="I5" s="21"/>
      <c r="J5" s="21"/>
      <c r="K5" s="21"/>
      <c r="L5" s="21"/>
      <c r="M5" s="21"/>
      <c r="N5" s="21">
        <f>SUM(B5:M5)</f>
        <v>388556713.18699974</v>
      </c>
    </row>
    <row r="6" spans="1:14" ht="28.5" customHeight="1" x14ac:dyDescent="0.35">
      <c r="A6" s="73" t="s">
        <v>61</v>
      </c>
      <c r="B6" s="74">
        <f>SUM(B3:B5)</f>
        <v>153396310.53504992</v>
      </c>
      <c r="C6" s="74">
        <f t="shared" ref="C6:M6" si="0">SUM(C3:C5)</f>
        <v>464879206.04624987</v>
      </c>
      <c r="D6" s="74">
        <f t="shared" si="0"/>
        <v>291194998.26660001</v>
      </c>
      <c r="E6" s="74">
        <f t="shared" si="0"/>
        <v>513474562.40570003</v>
      </c>
      <c r="F6" s="74">
        <f t="shared" si="0"/>
        <v>558123700.40079999</v>
      </c>
      <c r="G6" s="74">
        <f t="shared" si="0"/>
        <v>459454793.27999997</v>
      </c>
      <c r="H6" s="74">
        <f t="shared" si="0"/>
        <v>390306031.78260005</v>
      </c>
      <c r="I6" s="74">
        <f t="shared" si="0"/>
        <v>414819438.6400001</v>
      </c>
      <c r="J6" s="74">
        <f t="shared" si="0"/>
        <v>426802947</v>
      </c>
      <c r="K6" s="74">
        <f t="shared" si="0"/>
        <v>341495739</v>
      </c>
      <c r="L6" s="74">
        <f t="shared" si="0"/>
        <v>213726468.81</v>
      </c>
      <c r="M6" s="74">
        <f t="shared" si="0"/>
        <v>22070813.5</v>
      </c>
      <c r="N6" s="74">
        <f>SUM(B6:M6)</f>
        <v>4249745009.6669993</v>
      </c>
    </row>
    <row r="8" spans="1:14" ht="21.75" customHeight="1" x14ac:dyDescent="0.35">
      <c r="B8" s="42"/>
      <c r="C8" s="42"/>
      <c r="D8" s="42"/>
      <c r="E8" s="42"/>
      <c r="F8" s="42"/>
      <c r="G8" s="42"/>
      <c r="H8" s="42"/>
      <c r="I8" s="42"/>
      <c r="J8" s="42"/>
      <c r="K8" s="42"/>
      <c r="L8" s="42"/>
    </row>
  </sheetData>
  <mergeCells count="1">
    <mergeCell ref="A1:N1"/>
  </mergeCells>
  <printOptions horizontalCentered="1"/>
  <pageMargins left="0.11811023622047245" right="0.11811023622047245" top="0.35433070866141736" bottom="0.35433070866141736" header="0" footer="0"/>
  <pageSetup paperSize="9"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2256-852A-423A-BC09-243A9C570903}">
  <sheetPr>
    <pageSetUpPr fitToPage="1"/>
  </sheetPr>
  <dimension ref="A1:V185"/>
  <sheetViews>
    <sheetView tabSelected="1" view="pageBreakPreview" topLeftCell="B87" zoomScaleNormal="115" zoomScaleSheetLayoutView="100" workbookViewId="0">
      <selection activeCell="G16" sqref="G16"/>
    </sheetView>
  </sheetViews>
  <sheetFormatPr defaultColWidth="9.1796875" defaultRowHeight="15.5" x14ac:dyDescent="0.35"/>
  <cols>
    <col min="1" max="1" width="30.1796875" style="9" customWidth="1"/>
    <col min="2" max="2" width="22.54296875" style="9" customWidth="1"/>
    <col min="3" max="3" width="24.7265625" style="9" customWidth="1"/>
    <col min="4" max="4" width="18.453125" style="9" customWidth="1"/>
    <col min="5" max="5" width="50.453125" style="113" customWidth="1"/>
    <col min="6" max="6" width="18.453125" style="18" bestFit="1" customWidth="1"/>
    <col min="7" max="7" width="21" style="18" bestFit="1" customWidth="1"/>
    <col min="8" max="8" width="19" style="18" bestFit="1" customWidth="1"/>
    <col min="9" max="9" width="21.453125" style="18" bestFit="1" customWidth="1"/>
    <col min="10" max="10" width="13.7265625" style="114" bestFit="1" customWidth="1"/>
    <col min="11" max="11" width="13.7265625" style="18" bestFit="1" customWidth="1"/>
    <col min="12" max="12" width="13.7265625" style="114" bestFit="1" customWidth="1"/>
    <col min="13" max="13" width="14.7265625" style="114" bestFit="1" customWidth="1"/>
    <col min="14" max="20" width="14.7265625" style="9" bestFit="1" customWidth="1"/>
    <col min="21" max="21" width="13.7265625" style="9" bestFit="1" customWidth="1"/>
    <col min="22" max="22" width="21" style="9" customWidth="1"/>
    <col min="23" max="16384" width="9.1796875" style="9"/>
  </cols>
  <sheetData>
    <row r="1" spans="1:21" s="18" customFormat="1" ht="60" customHeight="1" x14ac:dyDescent="0.35">
      <c r="A1" s="180" t="s">
        <v>2929</v>
      </c>
      <c r="B1" s="180"/>
      <c r="C1" s="180"/>
      <c r="D1" s="180"/>
      <c r="E1" s="180"/>
      <c r="F1" s="180"/>
      <c r="G1" s="180"/>
      <c r="H1" s="180"/>
      <c r="I1" s="180"/>
      <c r="J1" s="180"/>
      <c r="K1" s="180"/>
      <c r="L1" s="180"/>
      <c r="M1" s="180"/>
      <c r="N1" s="180"/>
      <c r="O1" s="180"/>
      <c r="P1" s="180"/>
      <c r="Q1" s="180"/>
      <c r="R1" s="180"/>
      <c r="S1" s="180"/>
      <c r="T1" s="180"/>
      <c r="U1" s="181"/>
    </row>
    <row r="2" spans="1:21" ht="42.75" customHeight="1" x14ac:dyDescent="0.35">
      <c r="A2" s="76" t="s">
        <v>1</v>
      </c>
      <c r="B2" s="76" t="s">
        <v>2</v>
      </c>
      <c r="C2" s="76" t="s">
        <v>3</v>
      </c>
      <c r="D2" s="76" t="s">
        <v>4</v>
      </c>
      <c r="E2" s="76" t="s">
        <v>5</v>
      </c>
      <c r="F2" s="76" t="s">
        <v>6</v>
      </c>
      <c r="G2" s="76" t="s">
        <v>7</v>
      </c>
      <c r="H2" s="76" t="s">
        <v>40</v>
      </c>
      <c r="I2" s="76" t="s">
        <v>8</v>
      </c>
      <c r="J2" s="77">
        <v>2024</v>
      </c>
      <c r="K2" s="77">
        <v>2025</v>
      </c>
      <c r="L2" s="77">
        <v>2026</v>
      </c>
      <c r="M2" s="77">
        <v>2027</v>
      </c>
      <c r="N2" s="77">
        <v>2028</v>
      </c>
      <c r="O2" s="77">
        <v>2029</v>
      </c>
      <c r="P2" s="77">
        <v>2030</v>
      </c>
      <c r="Q2" s="77">
        <v>2031</v>
      </c>
      <c r="R2" s="77">
        <v>2032</v>
      </c>
      <c r="S2" s="77">
        <v>2033</v>
      </c>
      <c r="T2" s="77">
        <v>2034</v>
      </c>
      <c r="U2" s="78">
        <v>2035</v>
      </c>
    </row>
    <row r="3" spans="1:21" ht="29" x14ac:dyDescent="0.35">
      <c r="A3" s="31" t="s">
        <v>82</v>
      </c>
      <c r="B3" s="31" t="s">
        <v>172</v>
      </c>
      <c r="C3" s="31" t="s">
        <v>173</v>
      </c>
      <c r="D3" s="32" t="s">
        <v>174</v>
      </c>
      <c r="E3" s="37" t="s">
        <v>175</v>
      </c>
      <c r="F3" s="33">
        <v>21750000</v>
      </c>
      <c r="G3" s="33">
        <v>19750000</v>
      </c>
      <c r="H3" s="31"/>
      <c r="I3" s="33">
        <v>2000000</v>
      </c>
      <c r="J3" s="33">
        <v>0</v>
      </c>
      <c r="K3" s="33">
        <v>197500</v>
      </c>
      <c r="L3" s="33">
        <v>395000</v>
      </c>
      <c r="M3" s="33">
        <v>987500</v>
      </c>
      <c r="N3" s="33">
        <v>1580000</v>
      </c>
      <c r="O3" s="33">
        <v>7000000</v>
      </c>
      <c r="P3" s="33">
        <v>9590000</v>
      </c>
      <c r="Q3" s="33">
        <v>0</v>
      </c>
      <c r="R3" s="33">
        <v>0</v>
      </c>
      <c r="S3" s="33">
        <v>0</v>
      </c>
      <c r="T3" s="33">
        <v>0</v>
      </c>
      <c r="U3" s="33">
        <v>0</v>
      </c>
    </row>
    <row r="4" spans="1:21" ht="29" x14ac:dyDescent="0.35">
      <c r="A4" s="31" t="s">
        <v>82</v>
      </c>
      <c r="B4" s="31" t="s">
        <v>172</v>
      </c>
      <c r="C4" s="31" t="s">
        <v>173</v>
      </c>
      <c r="D4" s="32" t="s">
        <v>176</v>
      </c>
      <c r="E4" s="37" t="s">
        <v>177</v>
      </c>
      <c r="F4" s="33">
        <v>38700000</v>
      </c>
      <c r="G4" s="33">
        <v>20000000</v>
      </c>
      <c r="H4" s="31"/>
      <c r="I4" s="33">
        <v>18700000</v>
      </c>
      <c r="J4" s="33">
        <v>0</v>
      </c>
      <c r="K4" s="33">
        <v>200000</v>
      </c>
      <c r="L4" s="33">
        <v>400000</v>
      </c>
      <c r="M4" s="33">
        <v>1000000</v>
      </c>
      <c r="N4" s="33">
        <v>4000000</v>
      </c>
      <c r="O4" s="33">
        <v>4000000</v>
      </c>
      <c r="P4" s="33">
        <v>10400000</v>
      </c>
      <c r="Q4" s="33">
        <v>0</v>
      </c>
      <c r="R4" s="33">
        <v>0</v>
      </c>
      <c r="S4" s="33">
        <v>0</v>
      </c>
      <c r="T4" s="33">
        <v>0</v>
      </c>
      <c r="U4" s="33">
        <v>0</v>
      </c>
    </row>
    <row r="5" spans="1:21" ht="29" x14ac:dyDescent="0.35">
      <c r="A5" s="31" t="s">
        <v>72</v>
      </c>
      <c r="B5" s="31" t="s">
        <v>73</v>
      </c>
      <c r="C5" s="31" t="s">
        <v>74</v>
      </c>
      <c r="D5" s="32" t="s">
        <v>592</v>
      </c>
      <c r="E5" s="37" t="s">
        <v>75</v>
      </c>
      <c r="F5" s="33">
        <v>26800000</v>
      </c>
      <c r="G5" s="33">
        <v>26800000</v>
      </c>
      <c r="H5" s="31"/>
      <c r="I5" s="33">
        <v>0</v>
      </c>
      <c r="J5" s="33">
        <v>0</v>
      </c>
      <c r="K5" s="33">
        <v>0</v>
      </c>
      <c r="L5" s="33">
        <v>536000</v>
      </c>
      <c r="M5" s="33">
        <v>3000000</v>
      </c>
      <c r="N5" s="33">
        <v>5000000</v>
      </c>
      <c r="O5" s="33">
        <v>7000000</v>
      </c>
      <c r="P5" s="33">
        <v>11264000</v>
      </c>
      <c r="Q5" s="33">
        <v>0</v>
      </c>
      <c r="R5" s="33">
        <v>0</v>
      </c>
      <c r="S5" s="33">
        <v>0</v>
      </c>
      <c r="T5" s="33">
        <v>0</v>
      </c>
      <c r="U5" s="33">
        <v>0</v>
      </c>
    </row>
    <row r="6" spans="1:21" ht="29" x14ac:dyDescent="0.35">
      <c r="A6" s="31" t="s">
        <v>79</v>
      </c>
      <c r="B6" s="31" t="s">
        <v>73</v>
      </c>
      <c r="C6" s="31" t="s">
        <v>74</v>
      </c>
      <c r="D6" s="32" t="s">
        <v>80</v>
      </c>
      <c r="E6" s="37" t="s">
        <v>81</v>
      </c>
      <c r="F6" s="33">
        <v>12000000</v>
      </c>
      <c r="G6" s="33">
        <v>12000000</v>
      </c>
      <c r="H6" s="31"/>
      <c r="I6" s="33">
        <v>0</v>
      </c>
      <c r="J6" s="33">
        <v>0</v>
      </c>
      <c r="K6" s="33">
        <v>1000000</v>
      </c>
      <c r="L6" s="33">
        <v>4000000</v>
      </c>
      <c r="M6" s="33">
        <v>7000000</v>
      </c>
      <c r="N6" s="33">
        <v>0</v>
      </c>
      <c r="O6" s="33">
        <v>0</v>
      </c>
      <c r="P6" s="33">
        <v>0</v>
      </c>
      <c r="Q6" s="33">
        <v>0</v>
      </c>
      <c r="R6" s="33">
        <v>0</v>
      </c>
      <c r="S6" s="33">
        <v>0</v>
      </c>
      <c r="T6" s="33">
        <v>0</v>
      </c>
      <c r="U6" s="33">
        <v>0</v>
      </c>
    </row>
    <row r="7" spans="1:21" ht="43.5" x14ac:dyDescent="0.35">
      <c r="A7" s="31" t="s">
        <v>82</v>
      </c>
      <c r="B7" s="31" t="s">
        <v>73</v>
      </c>
      <c r="C7" s="31" t="s">
        <v>74</v>
      </c>
      <c r="D7" s="32" t="s">
        <v>592</v>
      </c>
      <c r="E7" s="37" t="s">
        <v>171</v>
      </c>
      <c r="F7" s="33">
        <v>30000000</v>
      </c>
      <c r="G7" s="33">
        <v>4171537.620000001</v>
      </c>
      <c r="H7" s="35"/>
      <c r="I7" s="33">
        <v>25828462.379999999</v>
      </c>
      <c r="J7" s="33">
        <v>0</v>
      </c>
      <c r="K7" s="33">
        <v>41715</v>
      </c>
      <c r="L7" s="33">
        <v>41715</v>
      </c>
      <c r="M7" s="33">
        <v>41715</v>
      </c>
      <c r="N7" s="33">
        <v>41715</v>
      </c>
      <c r="O7" s="33">
        <v>41715</v>
      </c>
      <c r="P7" s="33">
        <v>41715</v>
      </c>
      <c r="Q7" s="33">
        <v>139051</v>
      </c>
      <c r="R7" s="33">
        <v>834307</v>
      </c>
      <c r="S7" s="33">
        <v>973358</v>
      </c>
      <c r="T7" s="33">
        <v>1112414.6200000001</v>
      </c>
      <c r="U7" s="33">
        <v>862117</v>
      </c>
    </row>
    <row r="8" spans="1:21" ht="43.5" x14ac:dyDescent="0.35">
      <c r="A8" s="31" t="s">
        <v>76</v>
      </c>
      <c r="B8" s="31" t="s">
        <v>73</v>
      </c>
      <c r="C8" s="31" t="s">
        <v>77</v>
      </c>
      <c r="D8" s="32" t="s">
        <v>592</v>
      </c>
      <c r="E8" s="37" t="s">
        <v>78</v>
      </c>
      <c r="F8" s="33">
        <v>255402882.9000001</v>
      </c>
      <c r="G8" s="33">
        <v>222917790.51000011</v>
      </c>
      <c r="H8" s="33">
        <v>32485092.390000001</v>
      </c>
      <c r="I8" s="33"/>
      <c r="J8" s="33">
        <v>0</v>
      </c>
      <c r="K8" s="33">
        <v>2230059</v>
      </c>
      <c r="L8" s="33">
        <v>4460119</v>
      </c>
      <c r="M8" s="33">
        <v>4460119</v>
      </c>
      <c r="N8" s="33">
        <v>4364261</v>
      </c>
      <c r="O8" s="33">
        <v>4364268.87</v>
      </c>
      <c r="P8" s="33">
        <v>4364261</v>
      </c>
      <c r="Q8" s="33">
        <v>52282936.640000105</v>
      </c>
      <c r="R8" s="33">
        <v>52371140</v>
      </c>
      <c r="S8" s="33">
        <v>53869419</v>
      </c>
      <c r="T8" s="33">
        <v>40151207</v>
      </c>
      <c r="U8" s="33">
        <v>0</v>
      </c>
    </row>
    <row r="9" spans="1:21" ht="29" x14ac:dyDescent="0.35">
      <c r="A9" s="31" t="s">
        <v>82</v>
      </c>
      <c r="B9" s="31" t="s">
        <v>73</v>
      </c>
      <c r="C9" s="31" t="s">
        <v>77</v>
      </c>
      <c r="D9" s="32" t="s">
        <v>592</v>
      </c>
      <c r="E9" s="37" t="s">
        <v>83</v>
      </c>
      <c r="F9" s="33">
        <v>100000000</v>
      </c>
      <c r="G9" s="33">
        <v>5000000</v>
      </c>
      <c r="H9" s="31"/>
      <c r="I9" s="33">
        <v>95000000</v>
      </c>
      <c r="J9" s="33">
        <v>0</v>
      </c>
      <c r="K9" s="33">
        <v>50000</v>
      </c>
      <c r="L9" s="33">
        <v>100000</v>
      </c>
      <c r="M9" s="33">
        <v>800000</v>
      </c>
      <c r="N9" s="33">
        <v>4050000</v>
      </c>
      <c r="O9" s="33">
        <v>0</v>
      </c>
      <c r="P9" s="33">
        <v>0</v>
      </c>
      <c r="Q9" s="33">
        <v>0</v>
      </c>
      <c r="R9" s="33">
        <v>0</v>
      </c>
      <c r="S9" s="33">
        <v>0</v>
      </c>
      <c r="T9" s="33">
        <v>0</v>
      </c>
      <c r="U9" s="33">
        <v>0</v>
      </c>
    </row>
    <row r="10" spans="1:21" ht="29" x14ac:dyDescent="0.35">
      <c r="A10" s="31" t="s">
        <v>87</v>
      </c>
      <c r="B10" s="31" t="s">
        <v>84</v>
      </c>
      <c r="C10" s="31" t="s">
        <v>88</v>
      </c>
      <c r="D10" s="32" t="s">
        <v>592</v>
      </c>
      <c r="E10" s="37" t="s">
        <v>89</v>
      </c>
      <c r="F10" s="33">
        <v>250000000</v>
      </c>
      <c r="G10" s="33">
        <v>250000000</v>
      </c>
      <c r="H10" s="31"/>
      <c r="I10" s="33">
        <v>0</v>
      </c>
      <c r="J10" s="33">
        <v>0</v>
      </c>
      <c r="K10" s="33">
        <v>0</v>
      </c>
      <c r="L10" s="33">
        <v>5000000</v>
      </c>
      <c r="M10" s="33">
        <v>5500000</v>
      </c>
      <c r="N10" s="33">
        <v>12500000</v>
      </c>
      <c r="O10" s="33">
        <v>12500000</v>
      </c>
      <c r="P10" s="33">
        <v>37000000</v>
      </c>
      <c r="Q10" s="33">
        <v>60000000</v>
      </c>
      <c r="R10" s="33">
        <v>60000000</v>
      </c>
      <c r="S10" s="33">
        <v>57500000</v>
      </c>
      <c r="T10" s="33">
        <v>0</v>
      </c>
      <c r="U10" s="33">
        <v>0</v>
      </c>
    </row>
    <row r="11" spans="1:21" ht="43.5" x14ac:dyDescent="0.35">
      <c r="A11" s="31" t="s">
        <v>82</v>
      </c>
      <c r="B11" s="31" t="s">
        <v>84</v>
      </c>
      <c r="C11" s="31" t="s">
        <v>88</v>
      </c>
      <c r="D11" s="32" t="s">
        <v>592</v>
      </c>
      <c r="E11" s="37" t="s">
        <v>90</v>
      </c>
      <c r="F11" s="33">
        <v>3000000</v>
      </c>
      <c r="G11" s="33">
        <v>3000000</v>
      </c>
      <c r="H11" s="31"/>
      <c r="I11" s="33">
        <v>0</v>
      </c>
      <c r="J11" s="33">
        <v>0</v>
      </c>
      <c r="K11" s="33">
        <v>500000</v>
      </c>
      <c r="L11" s="33">
        <v>500000</v>
      </c>
      <c r="M11" s="33">
        <v>2000000</v>
      </c>
      <c r="N11" s="33">
        <v>0</v>
      </c>
      <c r="O11" s="33">
        <v>0</v>
      </c>
      <c r="P11" s="33">
        <v>0</v>
      </c>
      <c r="Q11" s="33">
        <v>0</v>
      </c>
      <c r="R11" s="33">
        <v>0</v>
      </c>
      <c r="S11" s="33">
        <v>0</v>
      </c>
      <c r="T11" s="33">
        <v>0</v>
      </c>
      <c r="U11" s="33">
        <v>0</v>
      </c>
    </row>
    <row r="12" spans="1:21" ht="43.5" x14ac:dyDescent="0.35">
      <c r="A12" s="31" t="s">
        <v>82</v>
      </c>
      <c r="B12" s="31" t="s">
        <v>84</v>
      </c>
      <c r="C12" s="31" t="s">
        <v>85</v>
      </c>
      <c r="D12" s="32" t="s">
        <v>592</v>
      </c>
      <c r="E12" s="37" t="s">
        <v>86</v>
      </c>
      <c r="F12" s="33">
        <v>6000000</v>
      </c>
      <c r="G12" s="33">
        <v>6000000</v>
      </c>
      <c r="H12" s="31"/>
      <c r="I12" s="33">
        <v>0</v>
      </c>
      <c r="J12" s="33">
        <v>0</v>
      </c>
      <c r="K12" s="33">
        <v>60000</v>
      </c>
      <c r="L12" s="33">
        <v>120000</v>
      </c>
      <c r="M12" s="33">
        <v>1000000</v>
      </c>
      <c r="N12" s="33">
        <v>2000000</v>
      </c>
      <c r="O12" s="33">
        <v>2820000</v>
      </c>
      <c r="P12" s="33">
        <v>0</v>
      </c>
      <c r="Q12" s="33">
        <v>0</v>
      </c>
      <c r="R12" s="33">
        <v>0</v>
      </c>
      <c r="S12" s="33">
        <v>0</v>
      </c>
      <c r="T12" s="33">
        <v>0</v>
      </c>
      <c r="U12" s="33">
        <v>0</v>
      </c>
    </row>
    <row r="13" spans="1:21" ht="29" x14ac:dyDescent="0.35">
      <c r="A13" s="31" t="s">
        <v>82</v>
      </c>
      <c r="B13" s="31" t="s">
        <v>91</v>
      </c>
      <c r="C13" s="31" t="s">
        <v>94</v>
      </c>
      <c r="D13" s="32" t="s">
        <v>592</v>
      </c>
      <c r="E13" s="37" t="s">
        <v>95</v>
      </c>
      <c r="F13" s="33">
        <v>8000000</v>
      </c>
      <c r="G13" s="33">
        <v>8000000</v>
      </c>
      <c r="H13" s="31"/>
      <c r="I13" s="33">
        <v>0</v>
      </c>
      <c r="J13" s="33">
        <v>0</v>
      </c>
      <c r="K13" s="33">
        <v>0</v>
      </c>
      <c r="L13" s="33">
        <v>160000</v>
      </c>
      <c r="M13" s="33">
        <v>400000</v>
      </c>
      <c r="N13" s="33">
        <v>640000</v>
      </c>
      <c r="O13" s="33">
        <v>800000</v>
      </c>
      <c r="P13" s="33">
        <v>1200000</v>
      </c>
      <c r="Q13" s="33">
        <v>4800000</v>
      </c>
      <c r="R13" s="33">
        <v>0</v>
      </c>
      <c r="S13" s="33">
        <v>0</v>
      </c>
      <c r="T13" s="33">
        <v>0</v>
      </c>
      <c r="U13" s="33">
        <v>0</v>
      </c>
    </row>
    <row r="14" spans="1:21" ht="29" x14ac:dyDescent="0.35">
      <c r="A14" s="31" t="s">
        <v>82</v>
      </c>
      <c r="B14" s="31" t="s">
        <v>91</v>
      </c>
      <c r="C14" s="31" t="s">
        <v>94</v>
      </c>
      <c r="D14" s="32" t="s">
        <v>592</v>
      </c>
      <c r="E14" s="37" t="s">
        <v>96</v>
      </c>
      <c r="F14" s="33">
        <v>10000000</v>
      </c>
      <c r="G14" s="33">
        <v>10000000</v>
      </c>
      <c r="H14" s="31"/>
      <c r="I14" s="33">
        <v>0</v>
      </c>
      <c r="J14" s="33">
        <v>0</v>
      </c>
      <c r="K14" s="33">
        <v>0</v>
      </c>
      <c r="L14" s="33">
        <v>200000</v>
      </c>
      <c r="M14" s="33">
        <v>500000</v>
      </c>
      <c r="N14" s="33">
        <v>1700000</v>
      </c>
      <c r="O14" s="33">
        <v>3500000</v>
      </c>
      <c r="P14" s="33">
        <v>4100000</v>
      </c>
      <c r="Q14" s="33">
        <v>0</v>
      </c>
      <c r="R14" s="33">
        <v>0</v>
      </c>
      <c r="S14" s="33">
        <v>0</v>
      </c>
      <c r="T14" s="33">
        <v>0</v>
      </c>
      <c r="U14" s="33">
        <v>0</v>
      </c>
    </row>
    <row r="15" spans="1:21" ht="29" x14ac:dyDescent="0.35">
      <c r="A15" s="31" t="s">
        <v>82</v>
      </c>
      <c r="B15" s="31" t="s">
        <v>91</v>
      </c>
      <c r="C15" s="31" t="s">
        <v>92</v>
      </c>
      <c r="D15" s="32" t="s">
        <v>592</v>
      </c>
      <c r="E15" s="37" t="s">
        <v>93</v>
      </c>
      <c r="F15" s="33">
        <v>10000000</v>
      </c>
      <c r="G15" s="33">
        <v>10000000</v>
      </c>
      <c r="H15" s="31"/>
      <c r="I15" s="33">
        <v>0</v>
      </c>
      <c r="J15" s="33">
        <v>0</v>
      </c>
      <c r="K15" s="33">
        <v>0</v>
      </c>
      <c r="L15" s="33">
        <v>200000</v>
      </c>
      <c r="M15" s="33">
        <v>1000000</v>
      </c>
      <c r="N15" s="33">
        <v>2500000</v>
      </c>
      <c r="O15" s="33">
        <v>2500000</v>
      </c>
      <c r="P15" s="33">
        <v>3800000</v>
      </c>
      <c r="Q15" s="33">
        <v>0</v>
      </c>
      <c r="R15" s="33">
        <v>0</v>
      </c>
      <c r="S15" s="33">
        <v>0</v>
      </c>
      <c r="T15" s="33">
        <v>0</v>
      </c>
      <c r="U15" s="33">
        <v>0</v>
      </c>
    </row>
    <row r="16" spans="1:21" ht="43.5" x14ac:dyDescent="0.35">
      <c r="A16" s="31" t="s">
        <v>100</v>
      </c>
      <c r="B16" s="31" t="s">
        <v>17</v>
      </c>
      <c r="C16" s="31" t="s">
        <v>23</v>
      </c>
      <c r="D16" s="32" t="s">
        <v>592</v>
      </c>
      <c r="E16" s="37" t="s">
        <v>101</v>
      </c>
      <c r="F16" s="33">
        <v>75298724.459999993</v>
      </c>
      <c r="G16" s="33">
        <v>75298724.459999993</v>
      </c>
      <c r="H16" s="31"/>
      <c r="I16" s="33">
        <v>0</v>
      </c>
      <c r="J16" s="33">
        <v>0</v>
      </c>
      <c r="K16" s="33">
        <v>2000000</v>
      </c>
      <c r="L16" s="33">
        <v>5000000</v>
      </c>
      <c r="M16" s="33">
        <v>10000000</v>
      </c>
      <c r="N16" s="33">
        <v>20298724.460000001</v>
      </c>
      <c r="O16" s="33">
        <v>38000000</v>
      </c>
      <c r="P16" s="33">
        <v>0</v>
      </c>
      <c r="Q16" s="33">
        <v>0</v>
      </c>
      <c r="R16" s="33">
        <v>0</v>
      </c>
      <c r="S16" s="33">
        <v>0</v>
      </c>
      <c r="T16" s="33">
        <v>0</v>
      </c>
      <c r="U16" s="33">
        <v>0</v>
      </c>
    </row>
    <row r="17" spans="1:21" ht="43.5" x14ac:dyDescent="0.35">
      <c r="A17" s="31" t="s">
        <v>100</v>
      </c>
      <c r="B17" s="31" t="s">
        <v>17</v>
      </c>
      <c r="C17" s="31" t="s">
        <v>23</v>
      </c>
      <c r="D17" s="32" t="s">
        <v>102</v>
      </c>
      <c r="E17" s="37" t="s">
        <v>103</v>
      </c>
      <c r="F17" s="33">
        <v>10000000</v>
      </c>
      <c r="G17" s="33">
        <v>10000000</v>
      </c>
      <c r="H17" s="31"/>
      <c r="I17" s="33">
        <v>0</v>
      </c>
      <c r="J17" s="33">
        <v>0</v>
      </c>
      <c r="K17" s="33">
        <v>0</v>
      </c>
      <c r="L17" s="33">
        <v>200000</v>
      </c>
      <c r="M17" s="33">
        <v>500000</v>
      </c>
      <c r="N17" s="33">
        <v>800000</v>
      </c>
      <c r="O17" s="33">
        <v>300000</v>
      </c>
      <c r="P17" s="33">
        <v>8200000</v>
      </c>
      <c r="Q17" s="33">
        <v>0</v>
      </c>
      <c r="R17" s="33">
        <v>0</v>
      </c>
      <c r="S17" s="33">
        <v>0</v>
      </c>
      <c r="T17" s="33">
        <v>0</v>
      </c>
      <c r="U17" s="33">
        <v>0</v>
      </c>
    </row>
    <row r="18" spans="1:21" ht="29" x14ac:dyDescent="0.35">
      <c r="A18" s="31" t="s">
        <v>82</v>
      </c>
      <c r="B18" s="31" t="s">
        <v>17</v>
      </c>
      <c r="C18" s="31" t="s">
        <v>23</v>
      </c>
      <c r="D18" s="32" t="s">
        <v>592</v>
      </c>
      <c r="E18" s="37" t="s">
        <v>104</v>
      </c>
      <c r="F18" s="33">
        <v>45343454.239999995</v>
      </c>
      <c r="G18" s="33">
        <v>45343454.239999995</v>
      </c>
      <c r="H18" s="31"/>
      <c r="I18" s="33">
        <v>0</v>
      </c>
      <c r="J18" s="33">
        <v>0</v>
      </c>
      <c r="K18" s="33">
        <v>453434</v>
      </c>
      <c r="L18" s="33">
        <v>906869</v>
      </c>
      <c r="M18" s="33">
        <v>2267172</v>
      </c>
      <c r="N18" s="33">
        <v>3627476</v>
      </c>
      <c r="O18" s="33">
        <v>17489618</v>
      </c>
      <c r="P18" s="33">
        <v>20598885.239999998</v>
      </c>
      <c r="Q18" s="33">
        <v>0</v>
      </c>
      <c r="R18" s="33">
        <v>0</v>
      </c>
      <c r="S18" s="33">
        <v>0</v>
      </c>
      <c r="T18" s="33">
        <v>0</v>
      </c>
      <c r="U18" s="33">
        <v>0</v>
      </c>
    </row>
    <row r="19" spans="1:21" ht="43.5" x14ac:dyDescent="0.35">
      <c r="A19" s="31" t="s">
        <v>105</v>
      </c>
      <c r="B19" s="31" t="s">
        <v>17</v>
      </c>
      <c r="C19" s="31" t="s">
        <v>23</v>
      </c>
      <c r="D19" s="32" t="s">
        <v>592</v>
      </c>
      <c r="E19" s="37" t="s">
        <v>106</v>
      </c>
      <c r="F19" s="33">
        <v>338355942.19300032</v>
      </c>
      <c r="G19" s="33">
        <v>338355942.19300032</v>
      </c>
      <c r="H19" s="35"/>
      <c r="I19" s="33">
        <v>0</v>
      </c>
      <c r="J19" s="33">
        <v>0</v>
      </c>
      <c r="K19" s="33">
        <v>3383559</v>
      </c>
      <c r="L19" s="33">
        <v>6767118</v>
      </c>
      <c r="M19" s="33">
        <v>6767118</v>
      </c>
      <c r="N19" s="33">
        <v>6767118</v>
      </c>
      <c r="O19" s="33">
        <v>27068475</v>
      </c>
      <c r="P19" s="33">
        <v>33835594</v>
      </c>
      <c r="Q19" s="33">
        <v>84588985</v>
      </c>
      <c r="R19" s="33">
        <v>67671188</v>
      </c>
      <c r="S19" s="33">
        <v>54136950</v>
      </c>
      <c r="T19" s="33">
        <v>47369837.189999998</v>
      </c>
      <c r="U19" s="33">
        <v>0</v>
      </c>
    </row>
    <row r="20" spans="1:21" ht="43.5" x14ac:dyDescent="0.35">
      <c r="A20" s="31" t="s">
        <v>97</v>
      </c>
      <c r="B20" s="31" t="s">
        <v>17</v>
      </c>
      <c r="C20" s="31" t="s">
        <v>98</v>
      </c>
      <c r="D20" s="32" t="s">
        <v>592</v>
      </c>
      <c r="E20" s="37" t="s">
        <v>99</v>
      </c>
      <c r="F20" s="33">
        <v>60000000</v>
      </c>
      <c r="G20" s="33">
        <v>60000000</v>
      </c>
      <c r="H20" s="31"/>
      <c r="I20" s="33">
        <v>0</v>
      </c>
      <c r="J20" s="33">
        <v>0</v>
      </c>
      <c r="K20" s="33">
        <v>0</v>
      </c>
      <c r="L20" s="33">
        <v>0</v>
      </c>
      <c r="M20" s="33">
        <v>6000000</v>
      </c>
      <c r="N20" s="33">
        <v>20000000</v>
      </c>
      <c r="O20" s="33">
        <v>34000000</v>
      </c>
      <c r="P20" s="33">
        <v>0</v>
      </c>
      <c r="Q20" s="33">
        <v>0</v>
      </c>
      <c r="R20" s="33">
        <v>0</v>
      </c>
      <c r="S20" s="33">
        <v>0</v>
      </c>
      <c r="T20" s="33">
        <v>0</v>
      </c>
      <c r="U20" s="33">
        <v>0</v>
      </c>
    </row>
    <row r="21" spans="1:21" ht="29" x14ac:dyDescent="0.35">
      <c r="A21" s="31" t="s">
        <v>178</v>
      </c>
      <c r="B21" s="31" t="s">
        <v>17</v>
      </c>
      <c r="C21" s="31" t="s">
        <v>179</v>
      </c>
      <c r="D21" s="32" t="s">
        <v>2908</v>
      </c>
      <c r="E21" s="37" t="s">
        <v>180</v>
      </c>
      <c r="F21" s="33">
        <v>24656545.760000002</v>
      </c>
      <c r="G21" s="33">
        <v>24656545.760000002</v>
      </c>
      <c r="H21" s="35"/>
      <c r="I21" s="33">
        <v>0</v>
      </c>
      <c r="J21" s="33">
        <v>150000</v>
      </c>
      <c r="K21" s="33">
        <v>3250000</v>
      </c>
      <c r="L21" s="33">
        <v>8000000</v>
      </c>
      <c r="M21" s="33">
        <v>8000000</v>
      </c>
      <c r="N21" s="33">
        <v>5256545.7600000016</v>
      </c>
      <c r="O21" s="33">
        <v>0</v>
      </c>
      <c r="P21" s="33">
        <v>0</v>
      </c>
      <c r="Q21" s="33">
        <v>0</v>
      </c>
      <c r="R21" s="33">
        <v>0</v>
      </c>
      <c r="S21" s="33">
        <v>0</v>
      </c>
      <c r="T21" s="33">
        <v>0</v>
      </c>
      <c r="U21" s="33">
        <v>0</v>
      </c>
    </row>
    <row r="22" spans="1:21" ht="29" x14ac:dyDescent="0.35">
      <c r="A22" s="31" t="s">
        <v>107</v>
      </c>
      <c r="B22" s="31" t="s">
        <v>108</v>
      </c>
      <c r="C22" s="31" t="s">
        <v>109</v>
      </c>
      <c r="D22" s="32" t="s">
        <v>110</v>
      </c>
      <c r="E22" s="37" t="s">
        <v>111</v>
      </c>
      <c r="F22" s="33">
        <v>1650000</v>
      </c>
      <c r="G22" s="33">
        <v>1650000</v>
      </c>
      <c r="H22" s="31"/>
      <c r="I22" s="33">
        <v>0</v>
      </c>
      <c r="J22" s="33">
        <v>0</v>
      </c>
      <c r="K22" s="33">
        <v>100000</v>
      </c>
      <c r="L22" s="33">
        <v>400000</v>
      </c>
      <c r="M22" s="33">
        <v>400000</v>
      </c>
      <c r="N22" s="33">
        <v>750000</v>
      </c>
      <c r="O22" s="33">
        <v>0</v>
      </c>
      <c r="P22" s="33">
        <v>0</v>
      </c>
      <c r="Q22" s="33">
        <v>0</v>
      </c>
      <c r="R22" s="33">
        <v>0</v>
      </c>
      <c r="S22" s="33">
        <v>0</v>
      </c>
      <c r="T22" s="33">
        <v>0</v>
      </c>
      <c r="U22" s="33">
        <v>0</v>
      </c>
    </row>
    <row r="23" spans="1:21" ht="43.5" x14ac:dyDescent="0.35">
      <c r="A23" s="31" t="s">
        <v>112</v>
      </c>
      <c r="B23" s="31" t="s">
        <v>108</v>
      </c>
      <c r="C23" s="31" t="s">
        <v>109</v>
      </c>
      <c r="D23" s="32" t="s">
        <v>113</v>
      </c>
      <c r="E23" s="37" t="s">
        <v>114</v>
      </c>
      <c r="F23" s="33">
        <v>1399780.35</v>
      </c>
      <c r="G23" s="33">
        <v>1399780.35</v>
      </c>
      <c r="H23" s="31"/>
      <c r="I23" s="33">
        <v>0</v>
      </c>
      <c r="J23" s="33">
        <v>0</v>
      </c>
      <c r="K23" s="33">
        <v>100000</v>
      </c>
      <c r="L23" s="33">
        <v>200000</v>
      </c>
      <c r="M23" s="33">
        <v>500000</v>
      </c>
      <c r="N23" s="33">
        <v>599780.35</v>
      </c>
      <c r="O23" s="33">
        <v>0</v>
      </c>
      <c r="P23" s="33">
        <v>0</v>
      </c>
      <c r="Q23" s="33">
        <v>0</v>
      </c>
      <c r="R23" s="33">
        <v>0</v>
      </c>
      <c r="S23" s="33">
        <v>0</v>
      </c>
      <c r="T23" s="33">
        <v>0</v>
      </c>
      <c r="U23" s="33">
        <v>0</v>
      </c>
    </row>
    <row r="24" spans="1:21" ht="29" x14ac:dyDescent="0.35">
      <c r="A24" s="31" t="s">
        <v>115</v>
      </c>
      <c r="B24" s="31" t="s">
        <v>108</v>
      </c>
      <c r="C24" s="31" t="s">
        <v>109</v>
      </c>
      <c r="D24" s="32" t="s">
        <v>116</v>
      </c>
      <c r="E24" s="37" t="s">
        <v>117</v>
      </c>
      <c r="F24" s="33">
        <v>1361479.8</v>
      </c>
      <c r="G24" s="33">
        <v>1361479.8</v>
      </c>
      <c r="H24" s="31"/>
      <c r="I24" s="33">
        <v>0</v>
      </c>
      <c r="J24" s="33">
        <v>0</v>
      </c>
      <c r="K24" s="33">
        <v>100000</v>
      </c>
      <c r="L24" s="33">
        <v>200000</v>
      </c>
      <c r="M24" s="33">
        <v>500000</v>
      </c>
      <c r="N24" s="33">
        <v>561479.80000000005</v>
      </c>
      <c r="O24" s="33">
        <v>0</v>
      </c>
      <c r="P24" s="33">
        <v>0</v>
      </c>
      <c r="Q24" s="33">
        <v>0</v>
      </c>
      <c r="R24" s="33">
        <v>0</v>
      </c>
      <c r="S24" s="33">
        <v>0</v>
      </c>
      <c r="T24" s="33">
        <v>0</v>
      </c>
      <c r="U24" s="33">
        <v>0</v>
      </c>
    </row>
    <row r="25" spans="1:21" ht="29" x14ac:dyDescent="0.35">
      <c r="A25" s="31" t="s">
        <v>118</v>
      </c>
      <c r="B25" s="31" t="s">
        <v>108</v>
      </c>
      <c r="C25" s="31" t="s">
        <v>109</v>
      </c>
      <c r="D25" s="32" t="s">
        <v>119</v>
      </c>
      <c r="E25" s="37" t="s">
        <v>120</v>
      </c>
      <c r="F25" s="33">
        <v>4400000</v>
      </c>
      <c r="G25" s="33">
        <v>1802434.58</v>
      </c>
      <c r="H25" s="31"/>
      <c r="I25" s="33">
        <v>2597565.42</v>
      </c>
      <c r="J25" s="33">
        <v>0</v>
      </c>
      <c r="K25" s="33">
        <v>18024.345800000003</v>
      </c>
      <c r="L25" s="33">
        <v>36048.691600000006</v>
      </c>
      <c r="M25" s="33">
        <v>250000</v>
      </c>
      <c r="N25" s="33">
        <v>300000</v>
      </c>
      <c r="O25" s="33">
        <v>500000</v>
      </c>
      <c r="P25" s="33">
        <v>698361.54260000004</v>
      </c>
      <c r="Q25" s="33">
        <v>0</v>
      </c>
      <c r="R25" s="33">
        <v>0</v>
      </c>
      <c r="S25" s="33">
        <v>0</v>
      </c>
      <c r="T25" s="33">
        <v>0</v>
      </c>
      <c r="U25" s="33">
        <v>0</v>
      </c>
    </row>
    <row r="26" spans="1:21" ht="43.5" x14ac:dyDescent="0.35">
      <c r="A26" s="31" t="s">
        <v>121</v>
      </c>
      <c r="B26" s="31" t="s">
        <v>108</v>
      </c>
      <c r="C26" s="31" t="s">
        <v>109</v>
      </c>
      <c r="D26" s="32" t="s">
        <v>122</v>
      </c>
      <c r="E26" s="37" t="s">
        <v>123</v>
      </c>
      <c r="F26" s="33">
        <v>3941011.88</v>
      </c>
      <c r="G26" s="33">
        <v>3941011.88</v>
      </c>
      <c r="H26" s="31"/>
      <c r="I26" s="33">
        <v>0</v>
      </c>
      <c r="J26" s="33">
        <v>0</v>
      </c>
      <c r="K26" s="33">
        <v>100000</v>
      </c>
      <c r="L26" s="33">
        <v>500000</v>
      </c>
      <c r="M26" s="33">
        <v>1300000</v>
      </c>
      <c r="N26" s="33">
        <v>2041011.88</v>
      </c>
      <c r="O26" s="33">
        <v>0</v>
      </c>
      <c r="P26" s="33">
        <v>0</v>
      </c>
      <c r="Q26" s="33">
        <v>0</v>
      </c>
      <c r="R26" s="33">
        <v>0</v>
      </c>
      <c r="S26" s="33">
        <v>0</v>
      </c>
      <c r="T26" s="33">
        <v>0</v>
      </c>
      <c r="U26" s="33">
        <v>0</v>
      </c>
    </row>
    <row r="27" spans="1:21" ht="43.5" x14ac:dyDescent="0.35">
      <c r="A27" s="31" t="s">
        <v>82</v>
      </c>
      <c r="B27" s="31" t="s">
        <v>108</v>
      </c>
      <c r="C27" s="31" t="s">
        <v>109</v>
      </c>
      <c r="D27" s="32" t="s">
        <v>592</v>
      </c>
      <c r="E27" s="37" t="s">
        <v>124</v>
      </c>
      <c r="F27" s="33">
        <v>104013584.5</v>
      </c>
      <c r="G27" s="33">
        <v>104013584.5</v>
      </c>
      <c r="H27" s="31"/>
      <c r="I27" s="33">
        <v>0</v>
      </c>
      <c r="J27" s="33">
        <v>0</v>
      </c>
      <c r="K27" s="33">
        <v>72855</v>
      </c>
      <c r="L27" s="33">
        <v>109512</v>
      </c>
      <c r="M27" s="33">
        <v>364963</v>
      </c>
      <c r="N27" s="33">
        <v>364963</v>
      </c>
      <c r="O27" s="33">
        <v>364963</v>
      </c>
      <c r="P27" s="33">
        <v>364963</v>
      </c>
      <c r="Q27" s="33">
        <v>10401358</v>
      </c>
      <c r="R27" s="33">
        <v>17700637</v>
      </c>
      <c r="S27" s="33">
        <v>26530337</v>
      </c>
      <c r="T27" s="33">
        <v>26530337</v>
      </c>
      <c r="U27" s="33">
        <v>21208696.5</v>
      </c>
    </row>
    <row r="28" spans="1:21" ht="29" x14ac:dyDescent="0.35">
      <c r="A28" s="31" t="s">
        <v>82</v>
      </c>
      <c r="B28" s="31" t="s">
        <v>108</v>
      </c>
      <c r="C28" s="31" t="s">
        <v>109</v>
      </c>
      <c r="D28" s="32" t="s">
        <v>125</v>
      </c>
      <c r="E28" s="37" t="s">
        <v>126</v>
      </c>
      <c r="F28" s="33">
        <v>200000000</v>
      </c>
      <c r="G28" s="33">
        <v>43928379.199999988</v>
      </c>
      <c r="H28" s="35">
        <f>F28-G28</f>
        <v>156071620.80000001</v>
      </c>
      <c r="I28" s="33">
        <v>0</v>
      </c>
      <c r="J28" s="33">
        <v>0</v>
      </c>
      <c r="K28" s="33">
        <v>439283</v>
      </c>
      <c r="L28" s="33">
        <v>878567</v>
      </c>
      <c r="M28" s="33">
        <v>878567</v>
      </c>
      <c r="N28" s="33">
        <v>3294628</v>
      </c>
      <c r="O28" s="33">
        <v>3294628</v>
      </c>
      <c r="P28" s="33">
        <v>4173196</v>
      </c>
      <c r="Q28" s="33">
        <v>7907108</v>
      </c>
      <c r="R28" s="33">
        <v>8785675</v>
      </c>
      <c r="S28" s="33">
        <v>8785675</v>
      </c>
      <c r="T28" s="33">
        <v>5491052.2000000002</v>
      </c>
      <c r="U28" s="33">
        <v>0</v>
      </c>
    </row>
    <row r="29" spans="1:21" ht="43.5" x14ac:dyDescent="0.35">
      <c r="A29" s="31" t="s">
        <v>127</v>
      </c>
      <c r="B29" s="31" t="s">
        <v>108</v>
      </c>
      <c r="C29" s="31" t="s">
        <v>109</v>
      </c>
      <c r="D29" s="32" t="s">
        <v>128</v>
      </c>
      <c r="E29" s="37" t="s">
        <v>129</v>
      </c>
      <c r="F29" s="33">
        <v>4122174.44</v>
      </c>
      <c r="G29" s="33">
        <v>4122174.44</v>
      </c>
      <c r="H29" s="31"/>
      <c r="I29" s="33">
        <v>0</v>
      </c>
      <c r="J29" s="33">
        <v>0</v>
      </c>
      <c r="K29" s="33">
        <v>500000</v>
      </c>
      <c r="L29" s="33">
        <v>500000</v>
      </c>
      <c r="M29" s="33">
        <v>1000000</v>
      </c>
      <c r="N29" s="33">
        <v>2122174.44</v>
      </c>
      <c r="O29" s="33">
        <v>0</v>
      </c>
      <c r="P29" s="33">
        <v>0</v>
      </c>
      <c r="Q29" s="33">
        <v>0</v>
      </c>
      <c r="R29" s="33">
        <v>0</v>
      </c>
      <c r="S29" s="33">
        <v>0</v>
      </c>
      <c r="T29" s="33">
        <v>0</v>
      </c>
      <c r="U29" s="33">
        <v>0</v>
      </c>
    </row>
    <row r="30" spans="1:21" ht="58" x14ac:dyDescent="0.35">
      <c r="A30" s="31" t="s">
        <v>107</v>
      </c>
      <c r="B30" s="31" t="s">
        <v>108</v>
      </c>
      <c r="C30" s="31" t="s">
        <v>109</v>
      </c>
      <c r="D30" s="32" t="s">
        <v>181</v>
      </c>
      <c r="E30" s="37" t="s">
        <v>182</v>
      </c>
      <c r="F30" s="33">
        <v>4296000</v>
      </c>
      <c r="G30" s="33">
        <v>3580000</v>
      </c>
      <c r="H30" s="35"/>
      <c r="I30" s="33">
        <v>716000</v>
      </c>
      <c r="J30" s="33">
        <v>1674012.79</v>
      </c>
      <c r="K30" s="33">
        <v>1905987.21</v>
      </c>
      <c r="L30" s="33">
        <v>0</v>
      </c>
      <c r="M30" s="33">
        <v>0</v>
      </c>
      <c r="N30" s="33">
        <v>0</v>
      </c>
      <c r="O30" s="33">
        <v>0</v>
      </c>
      <c r="P30" s="33">
        <v>0</v>
      </c>
      <c r="Q30" s="33">
        <v>0</v>
      </c>
      <c r="R30" s="33">
        <v>0</v>
      </c>
      <c r="S30" s="33">
        <v>0</v>
      </c>
      <c r="T30" s="33">
        <v>0</v>
      </c>
      <c r="U30" s="33">
        <v>0</v>
      </c>
    </row>
    <row r="31" spans="1:21" ht="43.5" x14ac:dyDescent="0.35">
      <c r="A31" s="31" t="s">
        <v>107</v>
      </c>
      <c r="B31" s="31" t="s">
        <v>108</v>
      </c>
      <c r="C31" s="31" t="s">
        <v>109</v>
      </c>
      <c r="D31" s="32" t="s">
        <v>183</v>
      </c>
      <c r="E31" s="37" t="s">
        <v>184</v>
      </c>
      <c r="F31" s="33">
        <v>9504000</v>
      </c>
      <c r="G31" s="33">
        <v>7920000</v>
      </c>
      <c r="H31" s="35"/>
      <c r="I31" s="33">
        <v>1584000</v>
      </c>
      <c r="J31" s="33">
        <v>2588168.27</v>
      </c>
      <c r="K31" s="33">
        <v>3856241.21</v>
      </c>
      <c r="L31" s="33">
        <v>1475590.52</v>
      </c>
      <c r="M31" s="33">
        <v>0</v>
      </c>
      <c r="N31" s="33">
        <v>0</v>
      </c>
      <c r="O31" s="33">
        <v>0</v>
      </c>
      <c r="P31" s="33">
        <v>0</v>
      </c>
      <c r="Q31" s="33">
        <v>0</v>
      </c>
      <c r="R31" s="33">
        <v>0</v>
      </c>
      <c r="S31" s="33">
        <v>0</v>
      </c>
      <c r="T31" s="33">
        <v>0</v>
      </c>
      <c r="U31" s="33">
        <v>0</v>
      </c>
    </row>
    <row r="32" spans="1:21" ht="58" x14ac:dyDescent="0.35">
      <c r="A32" s="31" t="s">
        <v>185</v>
      </c>
      <c r="B32" s="31" t="s">
        <v>108</v>
      </c>
      <c r="C32" s="31" t="s">
        <v>109</v>
      </c>
      <c r="D32" s="32" t="s">
        <v>186</v>
      </c>
      <c r="E32" s="37" t="s">
        <v>187</v>
      </c>
      <c r="F32" s="33">
        <v>2000000</v>
      </c>
      <c r="G32" s="33">
        <v>2000000</v>
      </c>
      <c r="H32" s="35"/>
      <c r="I32" s="33">
        <v>0</v>
      </c>
      <c r="J32" s="33">
        <f>1660194.73+39805.27</f>
        <v>1700000</v>
      </c>
      <c r="K32" s="33">
        <v>150000</v>
      </c>
      <c r="L32" s="33">
        <v>150000</v>
      </c>
      <c r="M32" s="33">
        <v>0</v>
      </c>
      <c r="N32" s="33">
        <v>0</v>
      </c>
      <c r="O32" s="33">
        <v>0</v>
      </c>
      <c r="P32" s="33">
        <v>0</v>
      </c>
      <c r="Q32" s="33">
        <v>0</v>
      </c>
      <c r="R32" s="33">
        <v>0</v>
      </c>
      <c r="S32" s="33">
        <v>0</v>
      </c>
      <c r="T32" s="33">
        <v>0</v>
      </c>
      <c r="U32" s="33">
        <v>0</v>
      </c>
    </row>
    <row r="33" spans="1:21" ht="43.5" x14ac:dyDescent="0.35">
      <c r="A33" s="31" t="s">
        <v>188</v>
      </c>
      <c r="B33" s="31" t="s">
        <v>108</v>
      </c>
      <c r="C33" s="31" t="s">
        <v>109</v>
      </c>
      <c r="D33" s="32" t="s">
        <v>189</v>
      </c>
      <c r="E33" s="37" t="s">
        <v>190</v>
      </c>
      <c r="F33" s="33">
        <v>1579446</v>
      </c>
      <c r="G33" s="33">
        <v>1579446</v>
      </c>
      <c r="H33" s="35"/>
      <c r="I33" s="33">
        <v>0</v>
      </c>
      <c r="J33" s="33">
        <v>300000</v>
      </c>
      <c r="K33" s="33">
        <v>900000</v>
      </c>
      <c r="L33" s="33">
        <v>379446</v>
      </c>
      <c r="M33" s="33">
        <v>0</v>
      </c>
      <c r="N33" s="33">
        <v>0</v>
      </c>
      <c r="O33" s="33">
        <v>0</v>
      </c>
      <c r="P33" s="33">
        <v>0</v>
      </c>
      <c r="Q33" s="33">
        <v>0</v>
      </c>
      <c r="R33" s="33">
        <v>0</v>
      </c>
      <c r="S33" s="33">
        <v>0</v>
      </c>
      <c r="T33" s="33">
        <v>0</v>
      </c>
      <c r="U33" s="33">
        <v>0</v>
      </c>
    </row>
    <row r="34" spans="1:21" ht="58" x14ac:dyDescent="0.35">
      <c r="A34" s="31" t="s">
        <v>188</v>
      </c>
      <c r="B34" s="31" t="s">
        <v>108</v>
      </c>
      <c r="C34" s="31" t="s">
        <v>109</v>
      </c>
      <c r="D34" s="32" t="s">
        <v>191</v>
      </c>
      <c r="E34" s="37" t="s">
        <v>192</v>
      </c>
      <c r="F34" s="33">
        <v>629884</v>
      </c>
      <c r="G34" s="33">
        <v>629884</v>
      </c>
      <c r="H34" s="35"/>
      <c r="I34" s="33">
        <v>0</v>
      </c>
      <c r="J34" s="33">
        <f>425382.15+9673.83</f>
        <v>435055.98000000004</v>
      </c>
      <c r="K34" s="33">
        <v>184828.02</v>
      </c>
      <c r="L34" s="33">
        <v>10000</v>
      </c>
      <c r="M34" s="33">
        <v>0</v>
      </c>
      <c r="N34" s="33">
        <v>0</v>
      </c>
      <c r="O34" s="33">
        <v>0</v>
      </c>
      <c r="P34" s="33">
        <v>0</v>
      </c>
      <c r="Q34" s="33">
        <v>0</v>
      </c>
      <c r="R34" s="33">
        <v>0</v>
      </c>
      <c r="S34" s="33">
        <v>0</v>
      </c>
      <c r="T34" s="33">
        <v>0</v>
      </c>
      <c r="U34" s="33">
        <v>0</v>
      </c>
    </row>
    <row r="35" spans="1:21" ht="58" x14ac:dyDescent="0.35">
      <c r="A35" s="31" t="s">
        <v>193</v>
      </c>
      <c r="B35" s="31" t="s">
        <v>108</v>
      </c>
      <c r="C35" s="31" t="s">
        <v>109</v>
      </c>
      <c r="D35" s="32" t="s">
        <v>194</v>
      </c>
      <c r="E35" s="37" t="s">
        <v>195</v>
      </c>
      <c r="F35" s="33">
        <v>4000000</v>
      </c>
      <c r="G35" s="33">
        <v>4000000</v>
      </c>
      <c r="H35" s="35"/>
      <c r="I35" s="33">
        <v>0</v>
      </c>
      <c r="J35" s="33">
        <v>1000000</v>
      </c>
      <c r="K35" s="33">
        <v>2500000</v>
      </c>
      <c r="L35" s="33">
        <v>500000</v>
      </c>
      <c r="M35" s="33">
        <v>0</v>
      </c>
      <c r="N35" s="33">
        <v>0</v>
      </c>
      <c r="O35" s="33">
        <v>0</v>
      </c>
      <c r="P35" s="33">
        <v>0</v>
      </c>
      <c r="Q35" s="33">
        <v>0</v>
      </c>
      <c r="R35" s="33">
        <v>0</v>
      </c>
      <c r="S35" s="33">
        <v>0</v>
      </c>
      <c r="T35" s="33">
        <v>0</v>
      </c>
      <c r="U35" s="33">
        <v>0</v>
      </c>
    </row>
    <row r="36" spans="1:21" ht="87" x14ac:dyDescent="0.35">
      <c r="A36" s="31" t="s">
        <v>196</v>
      </c>
      <c r="B36" s="31" t="s">
        <v>108</v>
      </c>
      <c r="C36" s="31" t="s">
        <v>109</v>
      </c>
      <c r="D36" s="32" t="s">
        <v>197</v>
      </c>
      <c r="E36" s="37" t="s">
        <v>198</v>
      </c>
      <c r="F36" s="33">
        <v>2500000</v>
      </c>
      <c r="G36" s="33">
        <v>2500000</v>
      </c>
      <c r="H36" s="35"/>
      <c r="I36" s="33">
        <v>0</v>
      </c>
      <c r="J36" s="33">
        <v>1375000</v>
      </c>
      <c r="K36" s="33">
        <v>1125000</v>
      </c>
      <c r="L36" s="33">
        <v>0</v>
      </c>
      <c r="M36" s="33">
        <v>0</v>
      </c>
      <c r="N36" s="33">
        <v>0</v>
      </c>
      <c r="O36" s="33">
        <v>0</v>
      </c>
      <c r="P36" s="33">
        <v>0</v>
      </c>
      <c r="Q36" s="33">
        <v>0</v>
      </c>
      <c r="R36" s="33">
        <v>0</v>
      </c>
      <c r="S36" s="33">
        <v>0</v>
      </c>
      <c r="T36" s="33">
        <v>0</v>
      </c>
      <c r="U36" s="33">
        <v>0</v>
      </c>
    </row>
    <row r="37" spans="1:21" ht="58" x14ac:dyDescent="0.35">
      <c r="A37" s="31" t="s">
        <v>199</v>
      </c>
      <c r="B37" s="31" t="s">
        <v>108</v>
      </c>
      <c r="C37" s="31" t="s">
        <v>109</v>
      </c>
      <c r="D37" s="32" t="s">
        <v>200</v>
      </c>
      <c r="E37" s="37" t="s">
        <v>201</v>
      </c>
      <c r="F37" s="33">
        <v>1500000</v>
      </c>
      <c r="G37" s="33">
        <v>1500000</v>
      </c>
      <c r="H37" s="35"/>
      <c r="I37" s="33">
        <v>0</v>
      </c>
      <c r="J37" s="33">
        <v>1500000</v>
      </c>
      <c r="K37" s="33">
        <v>0</v>
      </c>
      <c r="L37" s="33">
        <v>0</v>
      </c>
      <c r="M37" s="33">
        <v>0</v>
      </c>
      <c r="N37" s="33">
        <v>0</v>
      </c>
      <c r="O37" s="33">
        <v>0</v>
      </c>
      <c r="P37" s="33">
        <v>0</v>
      </c>
      <c r="Q37" s="33">
        <v>0</v>
      </c>
      <c r="R37" s="33">
        <v>0</v>
      </c>
      <c r="S37" s="33">
        <v>0</v>
      </c>
      <c r="T37" s="33">
        <v>0</v>
      </c>
      <c r="U37" s="33">
        <v>0</v>
      </c>
    </row>
    <row r="38" spans="1:21" ht="58" x14ac:dyDescent="0.35">
      <c r="A38" s="31" t="s">
        <v>202</v>
      </c>
      <c r="B38" s="31" t="s">
        <v>108</v>
      </c>
      <c r="C38" s="31" t="s">
        <v>109</v>
      </c>
      <c r="D38" s="32" t="s">
        <v>203</v>
      </c>
      <c r="E38" s="37" t="s">
        <v>204</v>
      </c>
      <c r="F38" s="33">
        <v>3200000</v>
      </c>
      <c r="G38" s="33">
        <v>3200000</v>
      </c>
      <c r="H38" s="35"/>
      <c r="I38" s="33">
        <v>0</v>
      </c>
      <c r="J38" s="33">
        <f>1862195.73+70403.27</f>
        <v>1932599</v>
      </c>
      <c r="K38" s="33">
        <v>1267401</v>
      </c>
      <c r="L38" s="33">
        <v>0</v>
      </c>
      <c r="M38" s="33">
        <v>0</v>
      </c>
      <c r="N38" s="33">
        <v>0</v>
      </c>
      <c r="O38" s="33">
        <v>0</v>
      </c>
      <c r="P38" s="33">
        <v>0</v>
      </c>
      <c r="Q38" s="33">
        <v>0</v>
      </c>
      <c r="R38" s="33">
        <v>0</v>
      </c>
      <c r="S38" s="33">
        <v>0</v>
      </c>
      <c r="T38" s="33">
        <v>0</v>
      </c>
      <c r="U38" s="33">
        <v>0</v>
      </c>
    </row>
    <row r="39" spans="1:21" ht="29" x14ac:dyDescent="0.35">
      <c r="A39" s="31" t="s">
        <v>205</v>
      </c>
      <c r="B39" s="31" t="s">
        <v>108</v>
      </c>
      <c r="C39" s="31" t="s">
        <v>109</v>
      </c>
      <c r="D39" s="32" t="s">
        <v>206</v>
      </c>
      <c r="E39" s="37" t="s">
        <v>207</v>
      </c>
      <c r="F39" s="33">
        <v>2500000</v>
      </c>
      <c r="G39" s="33">
        <v>2500000</v>
      </c>
      <c r="H39" s="35"/>
      <c r="I39" s="33">
        <v>0</v>
      </c>
      <c r="J39" s="33">
        <f>1485518.86+14481.14</f>
        <v>1500000</v>
      </c>
      <c r="K39" s="33">
        <v>900000</v>
      </c>
      <c r="L39" s="33">
        <v>100000</v>
      </c>
      <c r="M39" s="33">
        <v>0</v>
      </c>
      <c r="N39" s="33">
        <v>0</v>
      </c>
      <c r="O39" s="33">
        <v>0</v>
      </c>
      <c r="P39" s="33">
        <v>0</v>
      </c>
      <c r="Q39" s="33">
        <v>0</v>
      </c>
      <c r="R39" s="33">
        <v>0</v>
      </c>
      <c r="S39" s="33">
        <v>0</v>
      </c>
      <c r="T39" s="33">
        <v>0</v>
      </c>
      <c r="U39" s="33">
        <v>0</v>
      </c>
    </row>
    <row r="40" spans="1:21" ht="29" x14ac:dyDescent="0.35">
      <c r="A40" s="31" t="s">
        <v>199</v>
      </c>
      <c r="B40" s="31" t="s">
        <v>108</v>
      </c>
      <c r="C40" s="31" t="s">
        <v>109</v>
      </c>
      <c r="D40" s="32" t="s">
        <v>208</v>
      </c>
      <c r="E40" s="37" t="s">
        <v>209</v>
      </c>
      <c r="F40" s="33">
        <v>1650000</v>
      </c>
      <c r="G40" s="33">
        <v>700000</v>
      </c>
      <c r="H40" s="35"/>
      <c r="I40" s="33">
        <v>950000</v>
      </c>
      <c r="J40" s="33">
        <v>140000</v>
      </c>
      <c r="K40" s="33">
        <v>245000</v>
      </c>
      <c r="L40" s="33">
        <v>245000</v>
      </c>
      <c r="M40" s="33">
        <v>70000</v>
      </c>
      <c r="N40" s="33">
        <v>0</v>
      </c>
      <c r="O40" s="33">
        <v>0</v>
      </c>
      <c r="P40" s="33">
        <v>0</v>
      </c>
      <c r="Q40" s="33">
        <v>0</v>
      </c>
      <c r="R40" s="33">
        <v>0</v>
      </c>
      <c r="S40" s="33">
        <v>0</v>
      </c>
      <c r="T40" s="33">
        <v>0</v>
      </c>
      <c r="U40" s="33">
        <v>0</v>
      </c>
    </row>
    <row r="41" spans="1:21" ht="29" x14ac:dyDescent="0.35">
      <c r="A41" s="31" t="s">
        <v>210</v>
      </c>
      <c r="B41" s="31" t="s">
        <v>108</v>
      </c>
      <c r="C41" s="31" t="s">
        <v>109</v>
      </c>
      <c r="D41" s="32" t="s">
        <v>211</v>
      </c>
      <c r="E41" s="37" t="s">
        <v>212</v>
      </c>
      <c r="F41" s="33">
        <v>273150.69</v>
      </c>
      <c r="G41" s="33">
        <v>273150.69</v>
      </c>
      <c r="H41" s="35"/>
      <c r="I41" s="33">
        <v>0</v>
      </c>
      <c r="J41" s="33">
        <v>54630.138000000006</v>
      </c>
      <c r="K41" s="33">
        <v>95602.741499999989</v>
      </c>
      <c r="L41" s="33">
        <v>122917.81050000001</v>
      </c>
      <c r="M41" s="33">
        <v>0</v>
      </c>
      <c r="N41" s="33">
        <v>0</v>
      </c>
      <c r="O41" s="33">
        <v>0</v>
      </c>
      <c r="P41" s="33">
        <v>0</v>
      </c>
      <c r="Q41" s="33">
        <v>0</v>
      </c>
      <c r="R41" s="33">
        <v>0</v>
      </c>
      <c r="S41" s="33">
        <v>0</v>
      </c>
      <c r="T41" s="33">
        <v>0</v>
      </c>
      <c r="U41" s="33">
        <v>0</v>
      </c>
    </row>
    <row r="42" spans="1:21" ht="29" x14ac:dyDescent="0.35">
      <c r="A42" s="31" t="s">
        <v>213</v>
      </c>
      <c r="B42" s="31" t="s">
        <v>108</v>
      </c>
      <c r="C42" s="31" t="s">
        <v>109</v>
      </c>
      <c r="D42" s="32" t="s">
        <v>214</v>
      </c>
      <c r="E42" s="37" t="s">
        <v>215</v>
      </c>
      <c r="F42" s="33">
        <v>760000</v>
      </c>
      <c r="G42" s="33">
        <v>700000</v>
      </c>
      <c r="H42" s="35"/>
      <c r="I42" s="33">
        <v>60000</v>
      </c>
      <c r="J42" s="33">
        <v>140000</v>
      </c>
      <c r="K42" s="33">
        <v>245000</v>
      </c>
      <c r="L42" s="33">
        <v>245000</v>
      </c>
      <c r="M42" s="33">
        <v>70000</v>
      </c>
      <c r="N42" s="33">
        <v>0</v>
      </c>
      <c r="O42" s="33">
        <v>0</v>
      </c>
      <c r="P42" s="33">
        <v>0</v>
      </c>
      <c r="Q42" s="33">
        <v>0</v>
      </c>
      <c r="R42" s="33">
        <v>0</v>
      </c>
      <c r="S42" s="33">
        <v>0</v>
      </c>
      <c r="T42" s="33">
        <v>0</v>
      </c>
      <c r="U42" s="33">
        <v>0</v>
      </c>
    </row>
    <row r="43" spans="1:21" ht="29" x14ac:dyDescent="0.35">
      <c r="A43" s="31" t="s">
        <v>216</v>
      </c>
      <c r="B43" s="31" t="s">
        <v>108</v>
      </c>
      <c r="C43" s="31" t="s">
        <v>109</v>
      </c>
      <c r="D43" s="32" t="s">
        <v>217</v>
      </c>
      <c r="E43" s="37" t="s">
        <v>218</v>
      </c>
      <c r="F43" s="33">
        <v>685000</v>
      </c>
      <c r="G43" s="33">
        <v>685000</v>
      </c>
      <c r="H43" s="35"/>
      <c r="I43" s="33">
        <v>0</v>
      </c>
      <c r="J43" s="33">
        <v>137000</v>
      </c>
      <c r="K43" s="33">
        <v>239750</v>
      </c>
      <c r="L43" s="33">
        <v>308250</v>
      </c>
      <c r="M43" s="33">
        <v>0</v>
      </c>
      <c r="N43" s="33">
        <v>0</v>
      </c>
      <c r="O43" s="33">
        <v>0</v>
      </c>
      <c r="P43" s="33">
        <v>0</v>
      </c>
      <c r="Q43" s="33">
        <v>0</v>
      </c>
      <c r="R43" s="33">
        <v>0</v>
      </c>
      <c r="S43" s="33">
        <v>0</v>
      </c>
      <c r="T43" s="33">
        <v>0</v>
      </c>
      <c r="U43" s="33">
        <v>0</v>
      </c>
    </row>
    <row r="44" spans="1:21" ht="29" x14ac:dyDescent="0.35">
      <c r="A44" s="31" t="s">
        <v>219</v>
      </c>
      <c r="B44" s="31" t="s">
        <v>108</v>
      </c>
      <c r="C44" s="31" t="s">
        <v>109</v>
      </c>
      <c r="D44" s="32" t="s">
        <v>220</v>
      </c>
      <c r="E44" s="37" t="s">
        <v>221</v>
      </c>
      <c r="F44" s="33">
        <v>669940</v>
      </c>
      <c r="G44" s="33">
        <v>669940</v>
      </c>
      <c r="H44" s="35"/>
      <c r="I44" s="33">
        <v>0</v>
      </c>
      <c r="J44" s="33">
        <v>133988</v>
      </c>
      <c r="K44" s="33">
        <v>234479</v>
      </c>
      <c r="L44" s="33">
        <v>301473</v>
      </c>
      <c r="M44" s="33">
        <v>0</v>
      </c>
      <c r="N44" s="33">
        <v>0</v>
      </c>
      <c r="O44" s="33">
        <v>0</v>
      </c>
      <c r="P44" s="33">
        <v>0</v>
      </c>
      <c r="Q44" s="33">
        <v>0</v>
      </c>
      <c r="R44" s="33">
        <v>0</v>
      </c>
      <c r="S44" s="33">
        <v>0</v>
      </c>
      <c r="T44" s="33">
        <v>0</v>
      </c>
      <c r="U44" s="33">
        <v>0</v>
      </c>
    </row>
    <row r="45" spans="1:21" ht="29" x14ac:dyDescent="0.35">
      <c r="A45" s="31" t="s">
        <v>222</v>
      </c>
      <c r="B45" s="31" t="s">
        <v>108</v>
      </c>
      <c r="C45" s="31" t="s">
        <v>109</v>
      </c>
      <c r="D45" s="32" t="s">
        <v>223</v>
      </c>
      <c r="E45" s="37" t="s">
        <v>224</v>
      </c>
      <c r="F45" s="33">
        <v>840000</v>
      </c>
      <c r="G45" s="33">
        <v>700000</v>
      </c>
      <c r="H45" s="35"/>
      <c r="I45" s="33">
        <v>140000</v>
      </c>
      <c r="J45" s="33">
        <v>140000</v>
      </c>
      <c r="K45" s="33">
        <v>245000</v>
      </c>
      <c r="L45" s="33">
        <v>245000</v>
      </c>
      <c r="M45" s="33">
        <v>70000</v>
      </c>
      <c r="N45" s="33">
        <v>0</v>
      </c>
      <c r="O45" s="33">
        <v>0</v>
      </c>
      <c r="P45" s="33">
        <v>0</v>
      </c>
      <c r="Q45" s="33">
        <v>0</v>
      </c>
      <c r="R45" s="33">
        <v>0</v>
      </c>
      <c r="S45" s="33">
        <v>0</v>
      </c>
      <c r="T45" s="33">
        <v>0</v>
      </c>
      <c r="U45" s="33">
        <v>0</v>
      </c>
    </row>
    <row r="46" spans="1:21" ht="29" x14ac:dyDescent="0.35">
      <c r="A46" s="31" t="s">
        <v>225</v>
      </c>
      <c r="B46" s="31" t="s">
        <v>108</v>
      </c>
      <c r="C46" s="31" t="s">
        <v>109</v>
      </c>
      <c r="D46" s="32" t="s">
        <v>226</v>
      </c>
      <c r="E46" s="37" t="s">
        <v>227</v>
      </c>
      <c r="F46" s="33">
        <v>194208.25</v>
      </c>
      <c r="G46" s="33">
        <v>155366.6</v>
      </c>
      <c r="H46" s="35"/>
      <c r="I46" s="33">
        <v>38841.65</v>
      </c>
      <c r="J46" s="33">
        <v>31073.320000000003</v>
      </c>
      <c r="K46" s="33">
        <v>124293.28</v>
      </c>
      <c r="L46" s="33">
        <v>0</v>
      </c>
      <c r="M46" s="33">
        <v>0</v>
      </c>
      <c r="N46" s="33">
        <v>0</v>
      </c>
      <c r="O46" s="33">
        <v>0</v>
      </c>
      <c r="P46" s="33">
        <v>0</v>
      </c>
      <c r="Q46" s="33">
        <v>0</v>
      </c>
      <c r="R46" s="33">
        <v>0</v>
      </c>
      <c r="S46" s="33">
        <v>0</v>
      </c>
      <c r="T46" s="33">
        <v>0</v>
      </c>
      <c r="U46" s="33">
        <v>0</v>
      </c>
    </row>
    <row r="47" spans="1:21" ht="29" x14ac:dyDescent="0.35">
      <c r="A47" s="31" t="s">
        <v>228</v>
      </c>
      <c r="B47" s="31" t="s">
        <v>108</v>
      </c>
      <c r="C47" s="31" t="s">
        <v>109</v>
      </c>
      <c r="D47" s="32" t="s">
        <v>229</v>
      </c>
      <c r="E47" s="37" t="s">
        <v>230</v>
      </c>
      <c r="F47" s="33">
        <v>769989.57</v>
      </c>
      <c r="G47" s="33">
        <v>699989.57</v>
      </c>
      <c r="H47" s="35"/>
      <c r="I47" s="33">
        <v>70000</v>
      </c>
      <c r="J47" s="33">
        <v>139997.91399999999</v>
      </c>
      <c r="K47" s="33">
        <v>174997.39249999996</v>
      </c>
      <c r="L47" s="33">
        <v>384994.2635</v>
      </c>
      <c r="M47" s="33">
        <v>0</v>
      </c>
      <c r="N47" s="33">
        <v>0</v>
      </c>
      <c r="O47" s="33">
        <v>0</v>
      </c>
      <c r="P47" s="33">
        <v>0</v>
      </c>
      <c r="Q47" s="33">
        <v>0</v>
      </c>
      <c r="R47" s="33">
        <v>0</v>
      </c>
      <c r="S47" s="33">
        <v>0</v>
      </c>
      <c r="T47" s="33">
        <v>0</v>
      </c>
      <c r="U47" s="33">
        <v>0</v>
      </c>
    </row>
    <row r="48" spans="1:21" ht="29" x14ac:dyDescent="0.35">
      <c r="A48" s="31" t="s">
        <v>231</v>
      </c>
      <c r="B48" s="31" t="s">
        <v>108</v>
      </c>
      <c r="C48" s="31" t="s">
        <v>109</v>
      </c>
      <c r="D48" s="32" t="s">
        <v>232</v>
      </c>
      <c r="E48" s="37" t="s">
        <v>233</v>
      </c>
      <c r="F48" s="33">
        <v>1000000</v>
      </c>
      <c r="G48" s="33">
        <v>700000</v>
      </c>
      <c r="H48" s="35"/>
      <c r="I48" s="33">
        <v>300000</v>
      </c>
      <c r="J48" s="33">
        <v>140000</v>
      </c>
      <c r="K48" s="33">
        <v>175000</v>
      </c>
      <c r="L48" s="33">
        <v>175000</v>
      </c>
      <c r="M48" s="33">
        <v>210000</v>
      </c>
      <c r="N48" s="33">
        <v>0</v>
      </c>
      <c r="O48" s="33">
        <v>0</v>
      </c>
      <c r="P48" s="33">
        <v>0</v>
      </c>
      <c r="Q48" s="33">
        <v>0</v>
      </c>
      <c r="R48" s="33">
        <v>0</v>
      </c>
      <c r="S48" s="33">
        <v>0</v>
      </c>
      <c r="T48" s="33">
        <v>0</v>
      </c>
      <c r="U48" s="33">
        <v>0</v>
      </c>
    </row>
    <row r="49" spans="1:21" ht="29" x14ac:dyDescent="0.35">
      <c r="A49" s="31" t="s">
        <v>234</v>
      </c>
      <c r="B49" s="31" t="s">
        <v>108</v>
      </c>
      <c r="C49" s="31" t="s">
        <v>109</v>
      </c>
      <c r="D49" s="32" t="s">
        <v>235</v>
      </c>
      <c r="E49" s="37" t="s">
        <v>236</v>
      </c>
      <c r="F49" s="33">
        <v>699749.21</v>
      </c>
      <c r="G49" s="33">
        <v>629774</v>
      </c>
      <c r="H49" s="35"/>
      <c r="I49" s="33">
        <v>69975.210000000006</v>
      </c>
      <c r="J49" s="33">
        <v>125954.8</v>
      </c>
      <c r="K49" s="33">
        <v>220420.90000000002</v>
      </c>
      <c r="L49" s="33">
        <v>283398.3</v>
      </c>
      <c r="M49" s="33">
        <v>0</v>
      </c>
      <c r="N49" s="33">
        <v>0</v>
      </c>
      <c r="O49" s="33">
        <v>0</v>
      </c>
      <c r="P49" s="33">
        <v>0</v>
      </c>
      <c r="Q49" s="33">
        <v>0</v>
      </c>
      <c r="R49" s="33">
        <v>0</v>
      </c>
      <c r="S49" s="33">
        <v>0</v>
      </c>
      <c r="T49" s="33">
        <v>0</v>
      </c>
      <c r="U49" s="33">
        <v>0</v>
      </c>
    </row>
    <row r="50" spans="1:21" ht="29" x14ac:dyDescent="0.35">
      <c r="A50" s="31" t="s">
        <v>237</v>
      </c>
      <c r="B50" s="31" t="s">
        <v>108</v>
      </c>
      <c r="C50" s="31" t="s">
        <v>109</v>
      </c>
      <c r="D50" s="32" t="s">
        <v>238</v>
      </c>
      <c r="E50" s="37" t="s">
        <v>239</v>
      </c>
      <c r="F50" s="33">
        <v>805000</v>
      </c>
      <c r="G50" s="33">
        <v>700000</v>
      </c>
      <c r="H50" s="35"/>
      <c r="I50" s="33">
        <v>105000</v>
      </c>
      <c r="J50" s="33">
        <v>140000</v>
      </c>
      <c r="K50" s="33">
        <v>245000</v>
      </c>
      <c r="L50" s="33">
        <v>245000</v>
      </c>
      <c r="M50" s="33">
        <v>70000</v>
      </c>
      <c r="N50" s="33">
        <v>0</v>
      </c>
      <c r="O50" s="33">
        <v>0</v>
      </c>
      <c r="P50" s="33">
        <v>0</v>
      </c>
      <c r="Q50" s="33">
        <v>0</v>
      </c>
      <c r="R50" s="33">
        <v>0</v>
      </c>
      <c r="S50" s="33">
        <v>0</v>
      </c>
      <c r="T50" s="33">
        <v>0</v>
      </c>
      <c r="U50" s="33">
        <v>0</v>
      </c>
    </row>
    <row r="51" spans="1:21" ht="29" x14ac:dyDescent="0.35">
      <c r="A51" s="31" t="s">
        <v>240</v>
      </c>
      <c r="B51" s="31" t="s">
        <v>108</v>
      </c>
      <c r="C51" s="31" t="s">
        <v>109</v>
      </c>
      <c r="D51" s="32" t="s">
        <v>241</v>
      </c>
      <c r="E51" s="37" t="s">
        <v>242</v>
      </c>
      <c r="F51" s="33">
        <v>700000</v>
      </c>
      <c r="G51" s="33">
        <v>623000</v>
      </c>
      <c r="H51" s="35"/>
      <c r="I51" s="33">
        <v>77000</v>
      </c>
      <c r="J51" s="33">
        <v>124600</v>
      </c>
      <c r="K51" s="33">
        <v>218050</v>
      </c>
      <c r="L51" s="33">
        <v>280350</v>
      </c>
      <c r="M51" s="33">
        <v>0</v>
      </c>
      <c r="N51" s="33">
        <v>0</v>
      </c>
      <c r="O51" s="33">
        <v>0</v>
      </c>
      <c r="P51" s="33">
        <v>0</v>
      </c>
      <c r="Q51" s="33">
        <v>0</v>
      </c>
      <c r="R51" s="33">
        <v>0</v>
      </c>
      <c r="S51" s="33">
        <v>0</v>
      </c>
      <c r="T51" s="33">
        <v>0</v>
      </c>
      <c r="U51" s="33">
        <v>0</v>
      </c>
    </row>
    <row r="52" spans="1:21" ht="29" x14ac:dyDescent="0.35">
      <c r="A52" s="31" t="s">
        <v>243</v>
      </c>
      <c r="B52" s="31" t="s">
        <v>108</v>
      </c>
      <c r="C52" s="31" t="s">
        <v>109</v>
      </c>
      <c r="D52" s="32" t="s">
        <v>244</v>
      </c>
      <c r="E52" s="37" t="s">
        <v>245</v>
      </c>
      <c r="F52" s="33">
        <v>930000</v>
      </c>
      <c r="G52" s="33">
        <v>700000</v>
      </c>
      <c r="H52" s="35"/>
      <c r="I52" s="33">
        <v>230000</v>
      </c>
      <c r="J52" s="33">
        <v>140000</v>
      </c>
      <c r="K52" s="33">
        <v>210000</v>
      </c>
      <c r="L52" s="33">
        <v>210000</v>
      </c>
      <c r="M52" s="33">
        <v>140000</v>
      </c>
      <c r="N52" s="33">
        <v>0</v>
      </c>
      <c r="O52" s="33">
        <v>0</v>
      </c>
      <c r="P52" s="33">
        <v>0</v>
      </c>
      <c r="Q52" s="33">
        <v>0</v>
      </c>
      <c r="R52" s="33">
        <v>0</v>
      </c>
      <c r="S52" s="33">
        <v>0</v>
      </c>
      <c r="T52" s="33">
        <v>0</v>
      </c>
      <c r="U52" s="33">
        <v>0</v>
      </c>
    </row>
    <row r="53" spans="1:21" ht="29" x14ac:dyDescent="0.35">
      <c r="A53" s="31" t="s">
        <v>246</v>
      </c>
      <c r="B53" s="31" t="s">
        <v>108</v>
      </c>
      <c r="C53" s="31" t="s">
        <v>109</v>
      </c>
      <c r="D53" s="32" t="s">
        <v>247</v>
      </c>
      <c r="E53" s="37" t="s">
        <v>248</v>
      </c>
      <c r="F53" s="33">
        <v>999954.96</v>
      </c>
      <c r="G53" s="33">
        <v>700000</v>
      </c>
      <c r="H53" s="35"/>
      <c r="I53" s="33">
        <v>299954.96000000002</v>
      </c>
      <c r="J53" s="33">
        <v>140000</v>
      </c>
      <c r="K53" s="33">
        <v>210000</v>
      </c>
      <c r="L53" s="33">
        <v>210000</v>
      </c>
      <c r="M53" s="33">
        <v>140000</v>
      </c>
      <c r="N53" s="33">
        <v>0</v>
      </c>
      <c r="O53" s="33">
        <v>0</v>
      </c>
      <c r="P53" s="33">
        <v>0</v>
      </c>
      <c r="Q53" s="33">
        <v>0</v>
      </c>
      <c r="R53" s="33">
        <v>0</v>
      </c>
      <c r="S53" s="33">
        <v>0</v>
      </c>
      <c r="T53" s="33">
        <v>0</v>
      </c>
      <c r="U53" s="33">
        <v>0</v>
      </c>
    </row>
    <row r="54" spans="1:21" ht="29" x14ac:dyDescent="0.35">
      <c r="A54" s="31" t="s">
        <v>249</v>
      </c>
      <c r="B54" s="31" t="s">
        <v>108</v>
      </c>
      <c r="C54" s="31" t="s">
        <v>109</v>
      </c>
      <c r="D54" s="32" t="s">
        <v>250</v>
      </c>
      <c r="E54" s="37" t="s">
        <v>251</v>
      </c>
      <c r="F54" s="33">
        <v>500000</v>
      </c>
      <c r="G54" s="33">
        <v>425000</v>
      </c>
      <c r="H54" s="35"/>
      <c r="I54" s="33">
        <v>75000</v>
      </c>
      <c r="J54" s="33">
        <v>85000</v>
      </c>
      <c r="K54" s="33">
        <v>212500</v>
      </c>
      <c r="L54" s="33">
        <v>127500</v>
      </c>
      <c r="M54" s="33">
        <v>0</v>
      </c>
      <c r="N54" s="33">
        <v>0</v>
      </c>
      <c r="O54" s="33">
        <v>0</v>
      </c>
      <c r="P54" s="33">
        <v>0</v>
      </c>
      <c r="Q54" s="33">
        <v>0</v>
      </c>
      <c r="R54" s="33">
        <v>0</v>
      </c>
      <c r="S54" s="33">
        <v>0</v>
      </c>
      <c r="T54" s="33">
        <v>0</v>
      </c>
      <c r="U54" s="33">
        <v>0</v>
      </c>
    </row>
    <row r="55" spans="1:21" ht="29" x14ac:dyDescent="0.35">
      <c r="A55" s="31" t="s">
        <v>252</v>
      </c>
      <c r="B55" s="31" t="s">
        <v>108</v>
      </c>
      <c r="C55" s="31" t="s">
        <v>109</v>
      </c>
      <c r="D55" s="32" t="s">
        <v>253</v>
      </c>
      <c r="E55" s="37" t="s">
        <v>254</v>
      </c>
      <c r="F55" s="33">
        <v>704000</v>
      </c>
      <c r="G55" s="33">
        <v>460320.54</v>
      </c>
      <c r="H55" s="35"/>
      <c r="I55" s="33">
        <v>243679.46</v>
      </c>
      <c r="J55" s="33">
        <v>92064.108000000007</v>
      </c>
      <c r="K55" s="33">
        <v>161112.18899999998</v>
      </c>
      <c r="L55" s="33">
        <v>207144.24299999999</v>
      </c>
      <c r="M55" s="33">
        <v>0</v>
      </c>
      <c r="N55" s="33">
        <v>0</v>
      </c>
      <c r="O55" s="33">
        <v>0</v>
      </c>
      <c r="P55" s="33">
        <v>0</v>
      </c>
      <c r="Q55" s="33">
        <v>0</v>
      </c>
      <c r="R55" s="33">
        <v>0</v>
      </c>
      <c r="S55" s="33">
        <v>0</v>
      </c>
      <c r="T55" s="33">
        <v>0</v>
      </c>
      <c r="U55" s="33">
        <v>0</v>
      </c>
    </row>
    <row r="56" spans="1:21" ht="29" x14ac:dyDescent="0.35">
      <c r="A56" s="31" t="s">
        <v>255</v>
      </c>
      <c r="B56" s="31" t="s">
        <v>108</v>
      </c>
      <c r="C56" s="31" t="s">
        <v>109</v>
      </c>
      <c r="D56" s="32" t="s">
        <v>256</v>
      </c>
      <c r="E56" s="37" t="s">
        <v>257</v>
      </c>
      <c r="F56" s="33">
        <v>769733.24</v>
      </c>
      <c r="G56" s="33">
        <v>689733.24</v>
      </c>
      <c r="H56" s="35"/>
      <c r="I56" s="33">
        <v>80000</v>
      </c>
      <c r="J56" s="33">
        <v>137946.64800000002</v>
      </c>
      <c r="K56" s="33">
        <v>172433.30999999994</v>
      </c>
      <c r="L56" s="33">
        <v>379353.28200000001</v>
      </c>
      <c r="M56" s="33">
        <v>0</v>
      </c>
      <c r="N56" s="33">
        <v>0</v>
      </c>
      <c r="O56" s="33">
        <v>0</v>
      </c>
      <c r="P56" s="33">
        <v>0</v>
      </c>
      <c r="Q56" s="33">
        <v>0</v>
      </c>
      <c r="R56" s="33">
        <v>0</v>
      </c>
      <c r="S56" s="33">
        <v>0</v>
      </c>
      <c r="T56" s="33">
        <v>0</v>
      </c>
      <c r="U56" s="33">
        <v>0</v>
      </c>
    </row>
    <row r="57" spans="1:21" ht="29" x14ac:dyDescent="0.35">
      <c r="A57" s="31" t="s">
        <v>258</v>
      </c>
      <c r="B57" s="31" t="s">
        <v>108</v>
      </c>
      <c r="C57" s="31" t="s">
        <v>109</v>
      </c>
      <c r="D57" s="32" t="s">
        <v>259</v>
      </c>
      <c r="E57" s="37" t="s">
        <v>260</v>
      </c>
      <c r="F57" s="33">
        <v>898000</v>
      </c>
      <c r="G57" s="33">
        <v>700000</v>
      </c>
      <c r="H57" s="35"/>
      <c r="I57" s="33">
        <v>198000</v>
      </c>
      <c r="J57" s="33">
        <v>140000</v>
      </c>
      <c r="K57" s="33">
        <v>245000</v>
      </c>
      <c r="L57" s="33">
        <v>245000</v>
      </c>
      <c r="M57" s="33">
        <v>70000</v>
      </c>
      <c r="N57" s="33">
        <v>0</v>
      </c>
      <c r="O57" s="33">
        <v>0</v>
      </c>
      <c r="P57" s="33">
        <v>0</v>
      </c>
      <c r="Q57" s="33">
        <v>0</v>
      </c>
      <c r="R57" s="33">
        <v>0</v>
      </c>
      <c r="S57" s="33">
        <v>0</v>
      </c>
      <c r="T57" s="33">
        <v>0</v>
      </c>
      <c r="U57" s="33">
        <v>0</v>
      </c>
    </row>
    <row r="58" spans="1:21" ht="29" x14ac:dyDescent="0.35">
      <c r="A58" s="31" t="s">
        <v>261</v>
      </c>
      <c r="B58" s="31" t="s">
        <v>108</v>
      </c>
      <c r="C58" s="31" t="s">
        <v>109</v>
      </c>
      <c r="D58" s="32" t="s">
        <v>262</v>
      </c>
      <c r="E58" s="37" t="s">
        <v>263</v>
      </c>
      <c r="F58" s="33">
        <v>778000</v>
      </c>
      <c r="G58" s="33">
        <v>700000</v>
      </c>
      <c r="H58" s="35"/>
      <c r="I58" s="33">
        <v>78000</v>
      </c>
      <c r="J58" s="33">
        <v>140000</v>
      </c>
      <c r="K58" s="33">
        <v>174999.99999999994</v>
      </c>
      <c r="L58" s="33">
        <v>385000.00000000006</v>
      </c>
      <c r="M58" s="33">
        <v>0</v>
      </c>
      <c r="N58" s="33">
        <v>0</v>
      </c>
      <c r="O58" s="33">
        <v>0</v>
      </c>
      <c r="P58" s="33">
        <v>0</v>
      </c>
      <c r="Q58" s="33">
        <v>0</v>
      </c>
      <c r="R58" s="33">
        <v>0</v>
      </c>
      <c r="S58" s="33">
        <v>0</v>
      </c>
      <c r="T58" s="33">
        <v>0</v>
      </c>
      <c r="U58" s="33">
        <v>0</v>
      </c>
    </row>
    <row r="59" spans="1:21" ht="29" x14ac:dyDescent="0.35">
      <c r="A59" s="31" t="s">
        <v>264</v>
      </c>
      <c r="B59" s="31" t="s">
        <v>108</v>
      </c>
      <c r="C59" s="31" t="s">
        <v>109</v>
      </c>
      <c r="D59" s="32" t="s">
        <v>265</v>
      </c>
      <c r="E59" s="37" t="s">
        <v>266</v>
      </c>
      <c r="F59" s="33">
        <v>741796.3</v>
      </c>
      <c r="G59" s="33">
        <v>620000</v>
      </c>
      <c r="H59" s="35"/>
      <c r="I59" s="33">
        <v>121796.3</v>
      </c>
      <c r="J59" s="33">
        <v>124000</v>
      </c>
      <c r="K59" s="33">
        <v>155000</v>
      </c>
      <c r="L59" s="33">
        <v>341000</v>
      </c>
      <c r="M59" s="33">
        <v>0</v>
      </c>
      <c r="N59" s="33">
        <v>0</v>
      </c>
      <c r="O59" s="33">
        <v>0</v>
      </c>
      <c r="P59" s="33">
        <v>0</v>
      </c>
      <c r="Q59" s="33">
        <v>0</v>
      </c>
      <c r="R59" s="33">
        <v>0</v>
      </c>
      <c r="S59" s="33">
        <v>0</v>
      </c>
      <c r="T59" s="33">
        <v>0</v>
      </c>
      <c r="U59" s="33">
        <v>0</v>
      </c>
    </row>
    <row r="60" spans="1:21" ht="29" x14ac:dyDescent="0.35">
      <c r="A60" s="31" t="s">
        <v>267</v>
      </c>
      <c r="B60" s="31" t="s">
        <v>108</v>
      </c>
      <c r="C60" s="31" t="s">
        <v>109</v>
      </c>
      <c r="D60" s="32" t="s">
        <v>268</v>
      </c>
      <c r="E60" s="37" t="s">
        <v>269</v>
      </c>
      <c r="F60" s="33">
        <v>547350.94999999995</v>
      </c>
      <c r="G60" s="33">
        <v>492615.85</v>
      </c>
      <c r="H60" s="35"/>
      <c r="I60" s="33">
        <v>54735.1</v>
      </c>
      <c r="J60" s="33">
        <v>98523.17</v>
      </c>
      <c r="K60" s="33">
        <v>197046.34</v>
      </c>
      <c r="L60" s="33">
        <v>197046.34</v>
      </c>
      <c r="M60" s="33">
        <v>0</v>
      </c>
      <c r="N60" s="33">
        <v>0</v>
      </c>
      <c r="O60" s="33">
        <v>0</v>
      </c>
      <c r="P60" s="33">
        <v>0</v>
      </c>
      <c r="Q60" s="33">
        <v>0</v>
      </c>
      <c r="R60" s="33">
        <v>0</v>
      </c>
      <c r="S60" s="33">
        <v>0</v>
      </c>
      <c r="T60" s="33">
        <v>0</v>
      </c>
      <c r="U60" s="33">
        <v>0</v>
      </c>
    </row>
    <row r="61" spans="1:21" ht="29" x14ac:dyDescent="0.35">
      <c r="A61" s="31" t="s">
        <v>270</v>
      </c>
      <c r="B61" s="31" t="s">
        <v>108</v>
      </c>
      <c r="C61" s="31" t="s">
        <v>109</v>
      </c>
      <c r="D61" s="32" t="s">
        <v>271</v>
      </c>
      <c r="E61" s="37" t="s">
        <v>272</v>
      </c>
      <c r="F61" s="33">
        <v>1499790</v>
      </c>
      <c r="G61" s="33">
        <v>700000</v>
      </c>
      <c r="H61" s="35"/>
      <c r="I61" s="33">
        <v>799790</v>
      </c>
      <c r="J61" s="33">
        <v>140000</v>
      </c>
      <c r="K61" s="33">
        <v>140000</v>
      </c>
      <c r="L61" s="33">
        <v>140000</v>
      </c>
      <c r="M61" s="33">
        <v>280000</v>
      </c>
      <c r="N61" s="33">
        <v>0</v>
      </c>
      <c r="O61" s="33">
        <v>0</v>
      </c>
      <c r="P61" s="33">
        <v>0</v>
      </c>
      <c r="Q61" s="33">
        <v>0</v>
      </c>
      <c r="R61" s="33">
        <v>0</v>
      </c>
      <c r="S61" s="33">
        <v>0</v>
      </c>
      <c r="T61" s="33">
        <v>0</v>
      </c>
      <c r="U61" s="33">
        <v>0</v>
      </c>
    </row>
    <row r="62" spans="1:21" ht="29" x14ac:dyDescent="0.35">
      <c r="A62" s="31" t="s">
        <v>273</v>
      </c>
      <c r="B62" s="31" t="s">
        <v>108</v>
      </c>
      <c r="C62" s="31" t="s">
        <v>109</v>
      </c>
      <c r="D62" s="32" t="s">
        <v>274</v>
      </c>
      <c r="E62" s="37" t="s">
        <v>275</v>
      </c>
      <c r="F62" s="33">
        <v>1310000</v>
      </c>
      <c r="G62" s="33">
        <v>700000</v>
      </c>
      <c r="H62" s="35"/>
      <c r="I62" s="33">
        <v>610000</v>
      </c>
      <c r="J62" s="33">
        <v>140000</v>
      </c>
      <c r="K62" s="33">
        <v>140000</v>
      </c>
      <c r="L62" s="33">
        <v>140000</v>
      </c>
      <c r="M62" s="33">
        <v>280000</v>
      </c>
      <c r="N62" s="33">
        <v>0</v>
      </c>
      <c r="O62" s="33">
        <v>0</v>
      </c>
      <c r="P62" s="33">
        <v>0</v>
      </c>
      <c r="Q62" s="33">
        <v>0</v>
      </c>
      <c r="R62" s="33">
        <v>0</v>
      </c>
      <c r="S62" s="33">
        <v>0</v>
      </c>
      <c r="T62" s="33">
        <v>0</v>
      </c>
      <c r="U62" s="33">
        <v>0</v>
      </c>
    </row>
    <row r="63" spans="1:21" ht="29" x14ac:dyDescent="0.35">
      <c r="A63" s="31" t="s">
        <v>276</v>
      </c>
      <c r="B63" s="31" t="s">
        <v>108</v>
      </c>
      <c r="C63" s="31" t="s">
        <v>109</v>
      </c>
      <c r="D63" s="32" t="s">
        <v>277</v>
      </c>
      <c r="E63" s="37" t="s">
        <v>278</v>
      </c>
      <c r="F63" s="33">
        <v>625261.25</v>
      </c>
      <c r="G63" s="33">
        <v>531472.1</v>
      </c>
      <c r="H63" s="35"/>
      <c r="I63" s="33">
        <v>93789.15</v>
      </c>
      <c r="J63" s="33">
        <v>106294.42</v>
      </c>
      <c r="K63" s="33">
        <v>212588.84</v>
      </c>
      <c r="L63" s="33">
        <v>212588.84</v>
      </c>
      <c r="M63" s="33">
        <v>0</v>
      </c>
      <c r="N63" s="33">
        <v>0</v>
      </c>
      <c r="O63" s="33">
        <v>0</v>
      </c>
      <c r="P63" s="33">
        <v>0</v>
      </c>
      <c r="Q63" s="33">
        <v>0</v>
      </c>
      <c r="R63" s="33">
        <v>0</v>
      </c>
      <c r="S63" s="33">
        <v>0</v>
      </c>
      <c r="T63" s="33">
        <v>0</v>
      </c>
      <c r="U63" s="33">
        <v>0</v>
      </c>
    </row>
    <row r="64" spans="1:21" ht="29" x14ac:dyDescent="0.35">
      <c r="A64" s="31" t="s">
        <v>279</v>
      </c>
      <c r="B64" s="31" t="s">
        <v>108</v>
      </c>
      <c r="C64" s="31" t="s">
        <v>109</v>
      </c>
      <c r="D64" s="32" t="s">
        <v>280</v>
      </c>
      <c r="E64" s="37" t="s">
        <v>281</v>
      </c>
      <c r="F64" s="33">
        <v>700000</v>
      </c>
      <c r="G64" s="33">
        <v>590000</v>
      </c>
      <c r="H64" s="35"/>
      <c r="I64" s="33">
        <v>110000</v>
      </c>
      <c r="J64" s="33">
        <v>118000</v>
      </c>
      <c r="K64" s="33">
        <v>206500</v>
      </c>
      <c r="L64" s="33">
        <v>265500</v>
      </c>
      <c r="M64" s="33">
        <v>0</v>
      </c>
      <c r="N64" s="33">
        <v>0</v>
      </c>
      <c r="O64" s="33">
        <v>0</v>
      </c>
      <c r="P64" s="33">
        <v>0</v>
      </c>
      <c r="Q64" s="33">
        <v>0</v>
      </c>
      <c r="R64" s="33">
        <v>0</v>
      </c>
      <c r="S64" s="33">
        <v>0</v>
      </c>
      <c r="T64" s="33">
        <v>0</v>
      </c>
      <c r="U64" s="33">
        <v>0</v>
      </c>
    </row>
    <row r="65" spans="1:21" ht="29" x14ac:dyDescent="0.35">
      <c r="A65" s="31" t="s">
        <v>282</v>
      </c>
      <c r="B65" s="31" t="s">
        <v>108</v>
      </c>
      <c r="C65" s="31" t="s">
        <v>109</v>
      </c>
      <c r="D65" s="32" t="s">
        <v>283</v>
      </c>
      <c r="E65" s="37" t="s">
        <v>284</v>
      </c>
      <c r="F65" s="33">
        <v>310000</v>
      </c>
      <c r="G65" s="33">
        <v>279000</v>
      </c>
      <c r="H65" s="35"/>
      <c r="I65" s="33">
        <v>31000</v>
      </c>
      <c r="J65" s="33">
        <v>55800</v>
      </c>
      <c r="K65" s="33">
        <v>195300</v>
      </c>
      <c r="L65" s="33">
        <v>27900</v>
      </c>
      <c r="M65" s="33">
        <v>0</v>
      </c>
      <c r="N65" s="33">
        <v>0</v>
      </c>
      <c r="O65" s="33">
        <v>0</v>
      </c>
      <c r="P65" s="33">
        <v>0</v>
      </c>
      <c r="Q65" s="33">
        <v>0</v>
      </c>
      <c r="R65" s="33">
        <v>0</v>
      </c>
      <c r="S65" s="33">
        <v>0</v>
      </c>
      <c r="T65" s="33">
        <v>0</v>
      </c>
      <c r="U65" s="33">
        <v>0</v>
      </c>
    </row>
    <row r="66" spans="1:21" ht="29" x14ac:dyDescent="0.35">
      <c r="A66" s="31" t="s">
        <v>285</v>
      </c>
      <c r="B66" s="31" t="s">
        <v>108</v>
      </c>
      <c r="C66" s="31" t="s">
        <v>109</v>
      </c>
      <c r="D66" s="32" t="s">
        <v>286</v>
      </c>
      <c r="E66" s="37" t="s">
        <v>287</v>
      </c>
      <c r="F66" s="33">
        <v>598921.03</v>
      </c>
      <c r="G66" s="33">
        <v>413921.03</v>
      </c>
      <c r="H66" s="35"/>
      <c r="I66" s="33">
        <v>185000</v>
      </c>
      <c r="J66" s="33">
        <v>82784.206000000006</v>
      </c>
      <c r="K66" s="33">
        <v>165568.41200000001</v>
      </c>
      <c r="L66" s="33">
        <v>165568.41200000001</v>
      </c>
      <c r="M66" s="33">
        <v>0</v>
      </c>
      <c r="N66" s="33">
        <v>0</v>
      </c>
      <c r="O66" s="33">
        <v>0</v>
      </c>
      <c r="P66" s="33">
        <v>0</v>
      </c>
      <c r="Q66" s="33">
        <v>0</v>
      </c>
      <c r="R66" s="33">
        <v>0</v>
      </c>
      <c r="S66" s="33">
        <v>0</v>
      </c>
      <c r="T66" s="33">
        <v>0</v>
      </c>
      <c r="U66" s="33">
        <v>0</v>
      </c>
    </row>
    <row r="67" spans="1:21" ht="29" x14ac:dyDescent="0.35">
      <c r="A67" s="31" t="s">
        <v>288</v>
      </c>
      <c r="B67" s="31" t="s">
        <v>108</v>
      </c>
      <c r="C67" s="31" t="s">
        <v>109</v>
      </c>
      <c r="D67" s="32" t="s">
        <v>289</v>
      </c>
      <c r="E67" s="37" t="s">
        <v>290</v>
      </c>
      <c r="F67" s="33">
        <v>849511.6</v>
      </c>
      <c r="G67" s="33">
        <v>699511.6</v>
      </c>
      <c r="H67" s="35"/>
      <c r="I67" s="33">
        <v>150000</v>
      </c>
      <c r="J67" s="33">
        <v>139902.32</v>
      </c>
      <c r="K67" s="33">
        <v>244829.06</v>
      </c>
      <c r="L67" s="33">
        <v>244829.06</v>
      </c>
      <c r="M67" s="33">
        <v>69951.16</v>
      </c>
      <c r="N67" s="33">
        <v>0</v>
      </c>
      <c r="O67" s="33">
        <v>0</v>
      </c>
      <c r="P67" s="33">
        <v>0</v>
      </c>
      <c r="Q67" s="33">
        <v>0</v>
      </c>
      <c r="R67" s="33">
        <v>0</v>
      </c>
      <c r="S67" s="33">
        <v>0</v>
      </c>
      <c r="T67" s="33">
        <v>0</v>
      </c>
      <c r="U67" s="33">
        <v>0</v>
      </c>
    </row>
    <row r="68" spans="1:21" ht="29" x14ac:dyDescent="0.35">
      <c r="A68" s="31" t="s">
        <v>291</v>
      </c>
      <c r="B68" s="31" t="s">
        <v>108</v>
      </c>
      <c r="C68" s="31" t="s">
        <v>109</v>
      </c>
      <c r="D68" s="32" t="s">
        <v>292</v>
      </c>
      <c r="E68" s="37" t="s">
        <v>293</v>
      </c>
      <c r="F68" s="33">
        <v>860000</v>
      </c>
      <c r="G68" s="33">
        <v>660000</v>
      </c>
      <c r="H68" s="35"/>
      <c r="I68" s="33">
        <v>200000</v>
      </c>
      <c r="J68" s="33">
        <v>132000</v>
      </c>
      <c r="K68" s="33">
        <v>231000</v>
      </c>
      <c r="L68" s="33">
        <v>231000</v>
      </c>
      <c r="M68" s="33">
        <v>66000</v>
      </c>
      <c r="N68" s="33">
        <v>0</v>
      </c>
      <c r="O68" s="33">
        <v>0</v>
      </c>
      <c r="P68" s="33">
        <v>0</v>
      </c>
      <c r="Q68" s="33">
        <v>0</v>
      </c>
      <c r="R68" s="33">
        <v>0</v>
      </c>
      <c r="S68" s="33">
        <v>0</v>
      </c>
      <c r="T68" s="33">
        <v>0</v>
      </c>
      <c r="U68" s="33">
        <v>0</v>
      </c>
    </row>
    <row r="69" spans="1:21" ht="29" x14ac:dyDescent="0.35">
      <c r="A69" s="31" t="s">
        <v>294</v>
      </c>
      <c r="B69" s="31" t="s">
        <v>108</v>
      </c>
      <c r="C69" s="31" t="s">
        <v>109</v>
      </c>
      <c r="D69" s="32" t="s">
        <v>295</v>
      </c>
      <c r="E69" s="37" t="s">
        <v>296</v>
      </c>
      <c r="F69" s="33">
        <v>742694.45</v>
      </c>
      <c r="G69" s="33">
        <v>675176.77</v>
      </c>
      <c r="H69" s="35"/>
      <c r="I69" s="33">
        <v>67517.679999999993</v>
      </c>
      <c r="J69" s="33">
        <v>135035.35400000002</v>
      </c>
      <c r="K69" s="33">
        <v>168794.19249999995</v>
      </c>
      <c r="L69" s="33">
        <v>371347.22350000002</v>
      </c>
      <c r="M69" s="33">
        <v>0</v>
      </c>
      <c r="N69" s="33">
        <v>0</v>
      </c>
      <c r="O69" s="33">
        <v>0</v>
      </c>
      <c r="P69" s="33">
        <v>0</v>
      </c>
      <c r="Q69" s="33">
        <v>0</v>
      </c>
      <c r="R69" s="33">
        <v>0</v>
      </c>
      <c r="S69" s="33">
        <v>0</v>
      </c>
      <c r="T69" s="33">
        <v>0</v>
      </c>
      <c r="U69" s="33">
        <v>0</v>
      </c>
    </row>
    <row r="70" spans="1:21" ht="29" x14ac:dyDescent="0.35">
      <c r="A70" s="31" t="s">
        <v>297</v>
      </c>
      <c r="B70" s="31" t="s">
        <v>108</v>
      </c>
      <c r="C70" s="31" t="s">
        <v>109</v>
      </c>
      <c r="D70" s="32" t="s">
        <v>298</v>
      </c>
      <c r="E70" s="37" t="s">
        <v>299</v>
      </c>
      <c r="F70" s="33">
        <v>700000</v>
      </c>
      <c r="G70" s="33">
        <v>595000</v>
      </c>
      <c r="H70" s="35"/>
      <c r="I70" s="33">
        <v>105000</v>
      </c>
      <c r="J70" s="33">
        <v>119000</v>
      </c>
      <c r="K70" s="33">
        <v>208250</v>
      </c>
      <c r="L70" s="33">
        <v>267750</v>
      </c>
      <c r="M70" s="33">
        <v>0</v>
      </c>
      <c r="N70" s="33">
        <v>0</v>
      </c>
      <c r="O70" s="33">
        <v>0</v>
      </c>
      <c r="P70" s="33">
        <v>0</v>
      </c>
      <c r="Q70" s="33">
        <v>0</v>
      </c>
      <c r="R70" s="33">
        <v>0</v>
      </c>
      <c r="S70" s="33">
        <v>0</v>
      </c>
      <c r="T70" s="33">
        <v>0</v>
      </c>
      <c r="U70" s="33">
        <v>0</v>
      </c>
    </row>
    <row r="71" spans="1:21" ht="29" x14ac:dyDescent="0.35">
      <c r="A71" s="31" t="s">
        <v>300</v>
      </c>
      <c r="B71" s="31" t="s">
        <v>108</v>
      </c>
      <c r="C71" s="31" t="s">
        <v>109</v>
      </c>
      <c r="D71" s="32" t="s">
        <v>301</v>
      </c>
      <c r="E71" s="37" t="s">
        <v>302</v>
      </c>
      <c r="F71" s="33">
        <v>95345.69</v>
      </c>
      <c r="G71" s="33">
        <v>81043.69</v>
      </c>
      <c r="H71" s="35"/>
      <c r="I71" s="33">
        <v>14302</v>
      </c>
      <c r="J71" s="33">
        <v>16208.738000000001</v>
      </c>
      <c r="K71" s="33">
        <v>64834.952000000005</v>
      </c>
      <c r="L71" s="33">
        <v>0</v>
      </c>
      <c r="M71" s="33">
        <v>0</v>
      </c>
      <c r="N71" s="33">
        <v>0</v>
      </c>
      <c r="O71" s="33">
        <v>0</v>
      </c>
      <c r="P71" s="33">
        <v>0</v>
      </c>
      <c r="Q71" s="33">
        <v>0</v>
      </c>
      <c r="R71" s="33">
        <v>0</v>
      </c>
      <c r="S71" s="33">
        <v>0</v>
      </c>
      <c r="T71" s="33">
        <v>0</v>
      </c>
      <c r="U71" s="33">
        <v>0</v>
      </c>
    </row>
    <row r="72" spans="1:21" ht="29" x14ac:dyDescent="0.35">
      <c r="A72" s="31" t="s">
        <v>303</v>
      </c>
      <c r="B72" s="31" t="s">
        <v>108</v>
      </c>
      <c r="C72" s="31" t="s">
        <v>109</v>
      </c>
      <c r="D72" s="32" t="s">
        <v>304</v>
      </c>
      <c r="E72" s="37" t="s">
        <v>305</v>
      </c>
      <c r="F72" s="33">
        <v>700000</v>
      </c>
      <c r="G72" s="33">
        <v>400000</v>
      </c>
      <c r="H72" s="35"/>
      <c r="I72" s="33">
        <v>300000</v>
      </c>
      <c r="J72" s="33">
        <v>80000</v>
      </c>
      <c r="K72" s="33">
        <v>140000</v>
      </c>
      <c r="L72" s="33">
        <v>180000</v>
      </c>
      <c r="M72" s="33">
        <v>0</v>
      </c>
      <c r="N72" s="33">
        <v>0</v>
      </c>
      <c r="O72" s="33">
        <v>0</v>
      </c>
      <c r="P72" s="33">
        <v>0</v>
      </c>
      <c r="Q72" s="33">
        <v>0</v>
      </c>
      <c r="R72" s="33">
        <v>0</v>
      </c>
      <c r="S72" s="33">
        <v>0</v>
      </c>
      <c r="T72" s="33">
        <v>0</v>
      </c>
      <c r="U72" s="33">
        <v>0</v>
      </c>
    </row>
    <row r="73" spans="1:21" ht="29" x14ac:dyDescent="0.35">
      <c r="A73" s="31" t="s">
        <v>306</v>
      </c>
      <c r="B73" s="31" t="s">
        <v>108</v>
      </c>
      <c r="C73" s="31" t="s">
        <v>109</v>
      </c>
      <c r="D73" s="32" t="s">
        <v>307</v>
      </c>
      <c r="E73" s="37" t="s">
        <v>308</v>
      </c>
      <c r="F73" s="33">
        <v>900000</v>
      </c>
      <c r="G73" s="33">
        <v>700000</v>
      </c>
      <c r="H73" s="35"/>
      <c r="I73" s="33">
        <v>200000</v>
      </c>
      <c r="J73" s="33">
        <v>140000</v>
      </c>
      <c r="K73" s="33">
        <v>210000</v>
      </c>
      <c r="L73" s="33">
        <v>210000</v>
      </c>
      <c r="M73" s="33">
        <v>140000</v>
      </c>
      <c r="N73" s="33">
        <v>0</v>
      </c>
      <c r="O73" s="33">
        <v>0</v>
      </c>
      <c r="P73" s="33">
        <v>0</v>
      </c>
      <c r="Q73" s="33">
        <v>0</v>
      </c>
      <c r="R73" s="33">
        <v>0</v>
      </c>
      <c r="S73" s="33">
        <v>0</v>
      </c>
      <c r="T73" s="33">
        <v>0</v>
      </c>
      <c r="U73" s="33">
        <v>0</v>
      </c>
    </row>
    <row r="74" spans="1:21" ht="29" x14ac:dyDescent="0.35">
      <c r="A74" s="31" t="s">
        <v>309</v>
      </c>
      <c r="B74" s="31" t="s">
        <v>108</v>
      </c>
      <c r="C74" s="31" t="s">
        <v>109</v>
      </c>
      <c r="D74" s="32" t="s">
        <v>310</v>
      </c>
      <c r="E74" s="37" t="s">
        <v>311</v>
      </c>
      <c r="F74" s="33">
        <v>777800</v>
      </c>
      <c r="G74" s="33">
        <v>700000</v>
      </c>
      <c r="H74" s="35"/>
      <c r="I74" s="33">
        <v>77800</v>
      </c>
      <c r="J74" s="33">
        <v>140000</v>
      </c>
      <c r="K74" s="33">
        <v>174999.99999999994</v>
      </c>
      <c r="L74" s="33">
        <v>385000.00000000006</v>
      </c>
      <c r="M74" s="33">
        <v>0</v>
      </c>
      <c r="N74" s="33">
        <v>0</v>
      </c>
      <c r="O74" s="33">
        <v>0</v>
      </c>
      <c r="P74" s="33">
        <v>0</v>
      </c>
      <c r="Q74" s="33">
        <v>0</v>
      </c>
      <c r="R74" s="33">
        <v>0</v>
      </c>
      <c r="S74" s="33">
        <v>0</v>
      </c>
      <c r="T74" s="33">
        <v>0</v>
      </c>
      <c r="U74" s="33">
        <v>0</v>
      </c>
    </row>
    <row r="75" spans="1:21" ht="29" x14ac:dyDescent="0.35">
      <c r="A75" s="31" t="s">
        <v>312</v>
      </c>
      <c r="B75" s="31" t="s">
        <v>108</v>
      </c>
      <c r="C75" s="31" t="s">
        <v>109</v>
      </c>
      <c r="D75" s="32" t="s">
        <v>313</v>
      </c>
      <c r="E75" s="37" t="s">
        <v>314</v>
      </c>
      <c r="F75" s="33">
        <v>750000</v>
      </c>
      <c r="G75" s="33">
        <v>675000</v>
      </c>
      <c r="H75" s="35"/>
      <c r="I75" s="33">
        <v>75000</v>
      </c>
      <c r="J75" s="33">
        <v>135000</v>
      </c>
      <c r="K75" s="33">
        <v>168749.99999999994</v>
      </c>
      <c r="L75" s="33">
        <v>371250.00000000006</v>
      </c>
      <c r="M75" s="33">
        <v>0</v>
      </c>
      <c r="N75" s="33">
        <v>0</v>
      </c>
      <c r="O75" s="33">
        <v>0</v>
      </c>
      <c r="P75" s="33">
        <v>0</v>
      </c>
      <c r="Q75" s="33">
        <v>0</v>
      </c>
      <c r="R75" s="33">
        <v>0</v>
      </c>
      <c r="S75" s="33">
        <v>0</v>
      </c>
      <c r="T75" s="33">
        <v>0</v>
      </c>
      <c r="U75" s="33">
        <v>0</v>
      </c>
    </row>
    <row r="76" spans="1:21" ht="29" x14ac:dyDescent="0.35">
      <c r="A76" s="31" t="s">
        <v>315</v>
      </c>
      <c r="B76" s="31" t="s">
        <v>108</v>
      </c>
      <c r="C76" s="31" t="s">
        <v>109</v>
      </c>
      <c r="D76" s="32" t="s">
        <v>316</v>
      </c>
      <c r="E76" s="37" t="s">
        <v>317</v>
      </c>
      <c r="F76" s="33">
        <v>3096044.35</v>
      </c>
      <c r="G76" s="33">
        <v>700000</v>
      </c>
      <c r="H76" s="35"/>
      <c r="I76" s="33">
        <v>2396044.35</v>
      </c>
      <c r="J76" s="33">
        <v>140000</v>
      </c>
      <c r="K76" s="33">
        <v>105000</v>
      </c>
      <c r="L76" s="33">
        <v>105000</v>
      </c>
      <c r="M76" s="33">
        <v>350000</v>
      </c>
      <c r="N76" s="33">
        <v>0</v>
      </c>
      <c r="O76" s="33">
        <v>0</v>
      </c>
      <c r="P76" s="33">
        <v>0</v>
      </c>
      <c r="Q76" s="33">
        <v>0</v>
      </c>
      <c r="R76" s="33">
        <v>0</v>
      </c>
      <c r="S76" s="33">
        <v>0</v>
      </c>
      <c r="T76" s="33">
        <v>0</v>
      </c>
      <c r="U76" s="33">
        <v>0</v>
      </c>
    </row>
    <row r="77" spans="1:21" ht="29" x14ac:dyDescent="0.35">
      <c r="A77" s="31" t="s">
        <v>318</v>
      </c>
      <c r="B77" s="31" t="s">
        <v>108</v>
      </c>
      <c r="C77" s="31" t="s">
        <v>109</v>
      </c>
      <c r="D77" s="32" t="s">
        <v>319</v>
      </c>
      <c r="E77" s="37" t="s">
        <v>320</v>
      </c>
      <c r="F77" s="33">
        <v>327616.42</v>
      </c>
      <c r="G77" s="33">
        <v>289616.42</v>
      </c>
      <c r="H77" s="35"/>
      <c r="I77" s="33">
        <v>38000</v>
      </c>
      <c r="J77" s="33">
        <v>57923.284</v>
      </c>
      <c r="K77" s="33">
        <v>202731.49400000001</v>
      </c>
      <c r="L77" s="33">
        <v>28961.642</v>
      </c>
      <c r="M77" s="33">
        <v>0</v>
      </c>
      <c r="N77" s="33">
        <v>0</v>
      </c>
      <c r="O77" s="33">
        <v>0</v>
      </c>
      <c r="P77" s="33">
        <v>0</v>
      </c>
      <c r="Q77" s="33">
        <v>0</v>
      </c>
      <c r="R77" s="33">
        <v>0</v>
      </c>
      <c r="S77" s="33">
        <v>0</v>
      </c>
      <c r="T77" s="33">
        <v>0</v>
      </c>
      <c r="U77" s="33">
        <v>0</v>
      </c>
    </row>
    <row r="78" spans="1:21" ht="29" x14ac:dyDescent="0.35">
      <c r="A78" s="31" t="s">
        <v>321</v>
      </c>
      <c r="B78" s="31" t="s">
        <v>108</v>
      </c>
      <c r="C78" s="31" t="s">
        <v>109</v>
      </c>
      <c r="D78" s="32" t="s">
        <v>322</v>
      </c>
      <c r="E78" s="37" t="s">
        <v>323</v>
      </c>
      <c r="F78" s="33">
        <v>500000</v>
      </c>
      <c r="G78" s="33">
        <v>350000</v>
      </c>
      <c r="H78" s="35"/>
      <c r="I78" s="33">
        <v>150000</v>
      </c>
      <c r="J78" s="33">
        <v>70000</v>
      </c>
      <c r="K78" s="33">
        <v>140000</v>
      </c>
      <c r="L78" s="33">
        <v>140000</v>
      </c>
      <c r="M78" s="33">
        <v>0</v>
      </c>
      <c r="N78" s="33">
        <v>0</v>
      </c>
      <c r="O78" s="33">
        <v>0</v>
      </c>
      <c r="P78" s="33">
        <v>0</v>
      </c>
      <c r="Q78" s="33">
        <v>0</v>
      </c>
      <c r="R78" s="33">
        <v>0</v>
      </c>
      <c r="S78" s="33">
        <v>0</v>
      </c>
      <c r="T78" s="33">
        <v>0</v>
      </c>
      <c r="U78" s="33">
        <v>0</v>
      </c>
    </row>
    <row r="79" spans="1:21" ht="29" x14ac:dyDescent="0.35">
      <c r="A79" s="31" t="s">
        <v>324</v>
      </c>
      <c r="B79" s="31" t="s">
        <v>108</v>
      </c>
      <c r="C79" s="31" t="s">
        <v>109</v>
      </c>
      <c r="D79" s="32" t="s">
        <v>325</v>
      </c>
      <c r="E79" s="37" t="s">
        <v>326</v>
      </c>
      <c r="F79" s="33">
        <v>199995.72999999998</v>
      </c>
      <c r="G79" s="33">
        <v>169996.37</v>
      </c>
      <c r="H79" s="35"/>
      <c r="I79" s="33">
        <v>29999.360000000001</v>
      </c>
      <c r="J79" s="33">
        <v>33999.273999999998</v>
      </c>
      <c r="K79" s="33">
        <v>135997.09599999999</v>
      </c>
      <c r="L79" s="33">
        <v>0</v>
      </c>
      <c r="M79" s="33">
        <v>0</v>
      </c>
      <c r="N79" s="33">
        <v>0</v>
      </c>
      <c r="O79" s="33">
        <v>0</v>
      </c>
      <c r="P79" s="33">
        <v>0</v>
      </c>
      <c r="Q79" s="33">
        <v>0</v>
      </c>
      <c r="R79" s="33">
        <v>0</v>
      </c>
      <c r="S79" s="33">
        <v>0</v>
      </c>
      <c r="T79" s="33">
        <v>0</v>
      </c>
      <c r="U79" s="33">
        <v>0</v>
      </c>
    </row>
    <row r="80" spans="1:21" ht="29" x14ac:dyDescent="0.35">
      <c r="A80" s="31" t="s">
        <v>327</v>
      </c>
      <c r="B80" s="31" t="s">
        <v>108</v>
      </c>
      <c r="C80" s="31" t="s">
        <v>109</v>
      </c>
      <c r="D80" s="32" t="s">
        <v>328</v>
      </c>
      <c r="E80" s="37" t="s">
        <v>329</v>
      </c>
      <c r="F80" s="33">
        <v>770000</v>
      </c>
      <c r="G80" s="33">
        <v>653800</v>
      </c>
      <c r="H80" s="35"/>
      <c r="I80" s="33">
        <v>116200</v>
      </c>
      <c r="J80" s="33">
        <v>130760</v>
      </c>
      <c r="K80" s="33">
        <v>163450</v>
      </c>
      <c r="L80" s="33">
        <v>359590</v>
      </c>
      <c r="M80" s="33">
        <v>0</v>
      </c>
      <c r="N80" s="33">
        <v>0</v>
      </c>
      <c r="O80" s="33">
        <v>0</v>
      </c>
      <c r="P80" s="33">
        <v>0</v>
      </c>
      <c r="Q80" s="33">
        <v>0</v>
      </c>
      <c r="R80" s="33">
        <v>0</v>
      </c>
      <c r="S80" s="33">
        <v>0</v>
      </c>
      <c r="T80" s="33">
        <v>0</v>
      </c>
      <c r="U80" s="33">
        <v>0</v>
      </c>
    </row>
    <row r="81" spans="1:21" ht="29" x14ac:dyDescent="0.35">
      <c r="A81" s="31" t="s">
        <v>330</v>
      </c>
      <c r="B81" s="31" t="s">
        <v>108</v>
      </c>
      <c r="C81" s="31" t="s">
        <v>109</v>
      </c>
      <c r="D81" s="32" t="s">
        <v>331</v>
      </c>
      <c r="E81" s="37" t="s">
        <v>332</v>
      </c>
      <c r="F81" s="33">
        <v>156214.44</v>
      </c>
      <c r="G81" s="33">
        <v>131220.13</v>
      </c>
      <c r="H81" s="35"/>
      <c r="I81" s="33">
        <v>24994.31</v>
      </c>
      <c r="J81" s="33">
        <v>26244.026000000002</v>
      </c>
      <c r="K81" s="33">
        <v>104976.10400000001</v>
      </c>
      <c r="L81" s="33">
        <v>0</v>
      </c>
      <c r="M81" s="33">
        <v>0</v>
      </c>
      <c r="N81" s="33">
        <v>0</v>
      </c>
      <c r="O81" s="33">
        <v>0</v>
      </c>
      <c r="P81" s="33">
        <v>0</v>
      </c>
      <c r="Q81" s="33">
        <v>0</v>
      </c>
      <c r="R81" s="33">
        <v>0</v>
      </c>
      <c r="S81" s="33">
        <v>0</v>
      </c>
      <c r="T81" s="33">
        <v>0</v>
      </c>
      <c r="U81" s="33">
        <v>0</v>
      </c>
    </row>
    <row r="82" spans="1:21" ht="29" x14ac:dyDescent="0.35">
      <c r="A82" s="31" t="s">
        <v>333</v>
      </c>
      <c r="B82" s="31" t="s">
        <v>108</v>
      </c>
      <c r="C82" s="31" t="s">
        <v>109</v>
      </c>
      <c r="D82" s="32" t="s">
        <v>334</v>
      </c>
      <c r="E82" s="37" t="s">
        <v>335</v>
      </c>
      <c r="F82" s="33">
        <v>762000</v>
      </c>
      <c r="G82" s="33">
        <v>692500</v>
      </c>
      <c r="H82" s="35"/>
      <c r="I82" s="33">
        <v>69500</v>
      </c>
      <c r="J82" s="33">
        <v>138500</v>
      </c>
      <c r="K82" s="33">
        <v>173124.99999999994</v>
      </c>
      <c r="L82" s="33">
        <v>380875.00000000006</v>
      </c>
      <c r="M82" s="33">
        <v>0</v>
      </c>
      <c r="N82" s="33">
        <v>0</v>
      </c>
      <c r="O82" s="33">
        <v>0</v>
      </c>
      <c r="P82" s="33">
        <v>0</v>
      </c>
      <c r="Q82" s="33">
        <v>0</v>
      </c>
      <c r="R82" s="33">
        <v>0</v>
      </c>
      <c r="S82" s="33">
        <v>0</v>
      </c>
      <c r="T82" s="33">
        <v>0</v>
      </c>
      <c r="U82" s="33">
        <v>0</v>
      </c>
    </row>
    <row r="83" spans="1:21" ht="29" x14ac:dyDescent="0.35">
      <c r="A83" s="31" t="s">
        <v>336</v>
      </c>
      <c r="B83" s="31" t="s">
        <v>108</v>
      </c>
      <c r="C83" s="31" t="s">
        <v>109</v>
      </c>
      <c r="D83" s="32" t="s">
        <v>337</v>
      </c>
      <c r="E83" s="37" t="s">
        <v>338</v>
      </c>
      <c r="F83" s="33">
        <v>700000</v>
      </c>
      <c r="G83" s="33">
        <v>500000</v>
      </c>
      <c r="H83" s="35"/>
      <c r="I83" s="33">
        <v>200000</v>
      </c>
      <c r="J83" s="33">
        <v>100000</v>
      </c>
      <c r="K83" s="33">
        <v>175000</v>
      </c>
      <c r="L83" s="33">
        <v>225000</v>
      </c>
      <c r="M83" s="33">
        <v>0</v>
      </c>
      <c r="N83" s="33">
        <v>0</v>
      </c>
      <c r="O83" s="33">
        <v>0</v>
      </c>
      <c r="P83" s="33">
        <v>0</v>
      </c>
      <c r="Q83" s="33">
        <v>0</v>
      </c>
      <c r="R83" s="33">
        <v>0</v>
      </c>
      <c r="S83" s="33">
        <v>0</v>
      </c>
      <c r="T83" s="33">
        <v>0</v>
      </c>
      <c r="U83" s="33">
        <v>0</v>
      </c>
    </row>
    <row r="84" spans="1:21" ht="29" x14ac:dyDescent="0.35">
      <c r="A84" s="31" t="s">
        <v>339</v>
      </c>
      <c r="B84" s="31" t="s">
        <v>108</v>
      </c>
      <c r="C84" s="31" t="s">
        <v>109</v>
      </c>
      <c r="D84" s="32" t="s">
        <v>340</v>
      </c>
      <c r="E84" s="37" t="s">
        <v>341</v>
      </c>
      <c r="F84" s="33">
        <v>936501.78</v>
      </c>
      <c r="G84" s="33">
        <v>700000</v>
      </c>
      <c r="H84" s="35"/>
      <c r="I84" s="33">
        <v>236501.78</v>
      </c>
      <c r="J84" s="33">
        <v>140000</v>
      </c>
      <c r="K84" s="33">
        <v>210000</v>
      </c>
      <c r="L84" s="33">
        <v>210000</v>
      </c>
      <c r="M84" s="33">
        <v>140000</v>
      </c>
      <c r="N84" s="33">
        <v>0</v>
      </c>
      <c r="O84" s="33">
        <v>0</v>
      </c>
      <c r="P84" s="33">
        <v>0</v>
      </c>
      <c r="Q84" s="33">
        <v>0</v>
      </c>
      <c r="R84" s="33">
        <v>0</v>
      </c>
      <c r="S84" s="33">
        <v>0</v>
      </c>
      <c r="T84" s="33">
        <v>0</v>
      </c>
      <c r="U84" s="33">
        <v>0</v>
      </c>
    </row>
    <row r="85" spans="1:21" ht="29" x14ac:dyDescent="0.35">
      <c r="A85" s="31" t="s">
        <v>342</v>
      </c>
      <c r="B85" s="31" t="s">
        <v>108</v>
      </c>
      <c r="C85" s="31" t="s">
        <v>109</v>
      </c>
      <c r="D85" s="32" t="s">
        <v>343</v>
      </c>
      <c r="E85" s="37" t="s">
        <v>344</v>
      </c>
      <c r="F85" s="33">
        <v>769900</v>
      </c>
      <c r="G85" s="33">
        <v>699900</v>
      </c>
      <c r="H85" s="35"/>
      <c r="I85" s="33">
        <v>70000</v>
      </c>
      <c r="J85" s="33">
        <v>139980</v>
      </c>
      <c r="K85" s="33">
        <v>174974.99999999994</v>
      </c>
      <c r="L85" s="33">
        <v>384945.00000000006</v>
      </c>
      <c r="M85" s="33">
        <v>0</v>
      </c>
      <c r="N85" s="33">
        <v>0</v>
      </c>
      <c r="O85" s="33">
        <v>0</v>
      </c>
      <c r="P85" s="33">
        <v>0</v>
      </c>
      <c r="Q85" s="33">
        <v>0</v>
      </c>
      <c r="R85" s="33">
        <v>0</v>
      </c>
      <c r="S85" s="33">
        <v>0</v>
      </c>
      <c r="T85" s="33">
        <v>0</v>
      </c>
      <c r="U85" s="33">
        <v>0</v>
      </c>
    </row>
    <row r="86" spans="1:21" ht="29" x14ac:dyDescent="0.35">
      <c r="A86" s="31" t="s">
        <v>345</v>
      </c>
      <c r="B86" s="31" t="s">
        <v>108</v>
      </c>
      <c r="C86" s="31" t="s">
        <v>109</v>
      </c>
      <c r="D86" s="32" t="s">
        <v>346</v>
      </c>
      <c r="E86" s="37" t="s">
        <v>347</v>
      </c>
      <c r="F86" s="33">
        <v>1031720</v>
      </c>
      <c r="G86" s="33">
        <v>700000</v>
      </c>
      <c r="H86" s="35"/>
      <c r="I86" s="33">
        <v>331720</v>
      </c>
      <c r="J86" s="33">
        <v>140000</v>
      </c>
      <c r="K86" s="33">
        <v>175000</v>
      </c>
      <c r="L86" s="33">
        <v>175000</v>
      </c>
      <c r="M86" s="33">
        <v>210000</v>
      </c>
      <c r="N86" s="33">
        <v>0</v>
      </c>
      <c r="O86" s="33">
        <v>0</v>
      </c>
      <c r="P86" s="33">
        <v>0</v>
      </c>
      <c r="Q86" s="33">
        <v>0</v>
      </c>
      <c r="R86" s="33">
        <v>0</v>
      </c>
      <c r="S86" s="33">
        <v>0</v>
      </c>
      <c r="T86" s="33">
        <v>0</v>
      </c>
      <c r="U86" s="33">
        <v>0</v>
      </c>
    </row>
    <row r="87" spans="1:21" ht="29" x14ac:dyDescent="0.35">
      <c r="A87" s="31" t="s">
        <v>348</v>
      </c>
      <c r="B87" s="31" t="s">
        <v>108</v>
      </c>
      <c r="C87" s="31" t="s">
        <v>109</v>
      </c>
      <c r="D87" s="32" t="s">
        <v>349</v>
      </c>
      <c r="E87" s="37" t="s">
        <v>350</v>
      </c>
      <c r="F87" s="33">
        <v>750000</v>
      </c>
      <c r="G87" s="33">
        <v>590000</v>
      </c>
      <c r="H87" s="35"/>
      <c r="I87" s="33">
        <v>160000</v>
      </c>
      <c r="J87" s="33">
        <v>118000</v>
      </c>
      <c r="K87" s="33">
        <v>147500</v>
      </c>
      <c r="L87" s="33">
        <v>324500</v>
      </c>
      <c r="M87" s="33">
        <v>0</v>
      </c>
      <c r="N87" s="33">
        <v>0</v>
      </c>
      <c r="O87" s="33">
        <v>0</v>
      </c>
      <c r="P87" s="33">
        <v>0</v>
      </c>
      <c r="Q87" s="33">
        <v>0</v>
      </c>
      <c r="R87" s="33">
        <v>0</v>
      </c>
      <c r="S87" s="33">
        <v>0</v>
      </c>
      <c r="T87" s="33">
        <v>0</v>
      </c>
      <c r="U87" s="33">
        <v>0</v>
      </c>
    </row>
    <row r="88" spans="1:21" ht="29" x14ac:dyDescent="0.35">
      <c r="A88" s="31" t="s">
        <v>351</v>
      </c>
      <c r="B88" s="31" t="s">
        <v>108</v>
      </c>
      <c r="C88" s="31" t="s">
        <v>109</v>
      </c>
      <c r="D88" s="32" t="s">
        <v>352</v>
      </c>
      <c r="E88" s="37" t="s">
        <v>353</v>
      </c>
      <c r="F88" s="33">
        <v>823525.18</v>
      </c>
      <c r="G88" s="33">
        <v>699996.4</v>
      </c>
      <c r="H88" s="35"/>
      <c r="I88" s="33">
        <v>123528.78</v>
      </c>
      <c r="J88" s="33">
        <v>139999.28</v>
      </c>
      <c r="K88" s="33">
        <v>244998.74</v>
      </c>
      <c r="L88" s="33">
        <v>244998.74</v>
      </c>
      <c r="M88" s="33">
        <v>69999.64</v>
      </c>
      <c r="N88" s="33">
        <v>0</v>
      </c>
      <c r="O88" s="33">
        <v>0</v>
      </c>
      <c r="P88" s="33">
        <v>0</v>
      </c>
      <c r="Q88" s="33">
        <v>0</v>
      </c>
      <c r="R88" s="33">
        <v>0</v>
      </c>
      <c r="S88" s="33">
        <v>0</v>
      </c>
      <c r="T88" s="33">
        <v>0</v>
      </c>
      <c r="U88" s="33">
        <v>0</v>
      </c>
    </row>
    <row r="89" spans="1:21" ht="29" x14ac:dyDescent="0.35">
      <c r="A89" s="31" t="s">
        <v>354</v>
      </c>
      <c r="B89" s="31" t="s">
        <v>108</v>
      </c>
      <c r="C89" s="31" t="s">
        <v>109</v>
      </c>
      <c r="D89" s="32" t="s">
        <v>355</v>
      </c>
      <c r="E89" s="37" t="s">
        <v>356</v>
      </c>
      <c r="F89" s="33">
        <v>684908.15999999992</v>
      </c>
      <c r="G89" s="33">
        <v>616417.34</v>
      </c>
      <c r="H89" s="35"/>
      <c r="I89" s="33">
        <v>68490.820000000007</v>
      </c>
      <c r="J89" s="33">
        <v>123283.46799999999</v>
      </c>
      <c r="K89" s="33">
        <v>215746.06899999996</v>
      </c>
      <c r="L89" s="33">
        <v>277387.80300000001</v>
      </c>
      <c r="M89" s="33">
        <v>0</v>
      </c>
      <c r="N89" s="33">
        <v>0</v>
      </c>
      <c r="O89" s="33">
        <v>0</v>
      </c>
      <c r="P89" s="33">
        <v>0</v>
      </c>
      <c r="Q89" s="33">
        <v>0</v>
      </c>
      <c r="R89" s="33">
        <v>0</v>
      </c>
      <c r="S89" s="33">
        <v>0</v>
      </c>
      <c r="T89" s="33">
        <v>0</v>
      </c>
      <c r="U89" s="33">
        <v>0</v>
      </c>
    </row>
    <row r="90" spans="1:21" ht="29" x14ac:dyDescent="0.35">
      <c r="A90" s="31" t="s">
        <v>357</v>
      </c>
      <c r="B90" s="31" t="s">
        <v>108</v>
      </c>
      <c r="C90" s="31" t="s">
        <v>109</v>
      </c>
      <c r="D90" s="32" t="s">
        <v>358</v>
      </c>
      <c r="E90" s="37" t="s">
        <v>359</v>
      </c>
      <c r="F90" s="33">
        <v>700000</v>
      </c>
      <c r="G90" s="33">
        <v>525000</v>
      </c>
      <c r="H90" s="35"/>
      <c r="I90" s="33">
        <v>175000</v>
      </c>
      <c r="J90" s="33">
        <v>105000</v>
      </c>
      <c r="K90" s="33">
        <v>183750</v>
      </c>
      <c r="L90" s="33">
        <v>236250</v>
      </c>
      <c r="M90" s="33">
        <v>0</v>
      </c>
      <c r="N90" s="33">
        <v>0</v>
      </c>
      <c r="O90" s="33">
        <v>0</v>
      </c>
      <c r="P90" s="33">
        <v>0</v>
      </c>
      <c r="Q90" s="33">
        <v>0</v>
      </c>
      <c r="R90" s="33">
        <v>0</v>
      </c>
      <c r="S90" s="33">
        <v>0</v>
      </c>
      <c r="T90" s="33">
        <v>0</v>
      </c>
      <c r="U90" s="33">
        <v>0</v>
      </c>
    </row>
    <row r="91" spans="1:21" ht="29" x14ac:dyDescent="0.35">
      <c r="A91" s="31" t="s">
        <v>360</v>
      </c>
      <c r="B91" s="31" t="s">
        <v>108</v>
      </c>
      <c r="C91" s="31" t="s">
        <v>109</v>
      </c>
      <c r="D91" s="32" t="s">
        <v>361</v>
      </c>
      <c r="E91" s="37" t="s">
        <v>362</v>
      </c>
      <c r="F91" s="33">
        <v>975580.47</v>
      </c>
      <c r="G91" s="33">
        <v>700000</v>
      </c>
      <c r="H91" s="35"/>
      <c r="I91" s="33">
        <v>275580.46999999997</v>
      </c>
      <c r="J91" s="33">
        <v>140000</v>
      </c>
      <c r="K91" s="33">
        <v>210000</v>
      </c>
      <c r="L91" s="33">
        <v>210000</v>
      </c>
      <c r="M91" s="33">
        <v>140000</v>
      </c>
      <c r="N91" s="33">
        <v>0</v>
      </c>
      <c r="O91" s="33">
        <v>0</v>
      </c>
      <c r="P91" s="33">
        <v>0</v>
      </c>
      <c r="Q91" s="33">
        <v>0</v>
      </c>
      <c r="R91" s="33">
        <v>0</v>
      </c>
      <c r="S91" s="33">
        <v>0</v>
      </c>
      <c r="T91" s="33">
        <v>0</v>
      </c>
      <c r="U91" s="33">
        <v>0</v>
      </c>
    </row>
    <row r="92" spans="1:21" ht="29" x14ac:dyDescent="0.35">
      <c r="A92" s="31" t="s">
        <v>363</v>
      </c>
      <c r="B92" s="31" t="s">
        <v>108</v>
      </c>
      <c r="C92" s="31" t="s">
        <v>109</v>
      </c>
      <c r="D92" s="32" t="s">
        <v>364</v>
      </c>
      <c r="E92" s="37" t="s">
        <v>365</v>
      </c>
      <c r="F92" s="33">
        <v>699500</v>
      </c>
      <c r="G92" s="33">
        <v>559500</v>
      </c>
      <c r="H92" s="35"/>
      <c r="I92" s="33">
        <v>140000</v>
      </c>
      <c r="J92" s="33">
        <v>111900</v>
      </c>
      <c r="K92" s="33">
        <v>195825</v>
      </c>
      <c r="L92" s="33">
        <v>251775</v>
      </c>
      <c r="M92" s="33">
        <v>0</v>
      </c>
      <c r="N92" s="33">
        <v>0</v>
      </c>
      <c r="O92" s="33">
        <v>0</v>
      </c>
      <c r="P92" s="33">
        <v>0</v>
      </c>
      <c r="Q92" s="33">
        <v>0</v>
      </c>
      <c r="R92" s="33">
        <v>0</v>
      </c>
      <c r="S92" s="33">
        <v>0</v>
      </c>
      <c r="T92" s="33">
        <v>0</v>
      </c>
      <c r="U92" s="33">
        <v>0</v>
      </c>
    </row>
    <row r="93" spans="1:21" ht="29" x14ac:dyDescent="0.35">
      <c r="A93" s="31" t="s">
        <v>366</v>
      </c>
      <c r="B93" s="31" t="s">
        <v>108</v>
      </c>
      <c r="C93" s="31" t="s">
        <v>109</v>
      </c>
      <c r="D93" s="32" t="s">
        <v>367</v>
      </c>
      <c r="E93" s="37" t="s">
        <v>368</v>
      </c>
      <c r="F93" s="33">
        <v>867619.72</v>
      </c>
      <c r="G93" s="33">
        <v>700000</v>
      </c>
      <c r="H93" s="35"/>
      <c r="I93" s="33">
        <v>167619.72</v>
      </c>
      <c r="J93" s="33">
        <v>140000</v>
      </c>
      <c r="K93" s="33">
        <v>245000</v>
      </c>
      <c r="L93" s="33">
        <v>245000</v>
      </c>
      <c r="M93" s="33">
        <v>70000</v>
      </c>
      <c r="N93" s="33">
        <v>0</v>
      </c>
      <c r="O93" s="33">
        <v>0</v>
      </c>
      <c r="P93" s="33">
        <v>0</v>
      </c>
      <c r="Q93" s="33">
        <v>0</v>
      </c>
      <c r="R93" s="33">
        <v>0</v>
      </c>
      <c r="S93" s="33">
        <v>0</v>
      </c>
      <c r="T93" s="33">
        <v>0</v>
      </c>
      <c r="U93" s="33">
        <v>0</v>
      </c>
    </row>
    <row r="94" spans="1:21" ht="29" x14ac:dyDescent="0.35">
      <c r="A94" s="31" t="s">
        <v>369</v>
      </c>
      <c r="B94" s="31" t="s">
        <v>108</v>
      </c>
      <c r="C94" s="31" t="s">
        <v>109</v>
      </c>
      <c r="D94" s="32" t="s">
        <v>370</v>
      </c>
      <c r="E94" s="37" t="s">
        <v>371</v>
      </c>
      <c r="F94" s="33">
        <v>802478.79</v>
      </c>
      <c r="G94" s="33">
        <v>490775.09</v>
      </c>
      <c r="H94" s="35"/>
      <c r="I94" s="33">
        <v>311703.7</v>
      </c>
      <c r="J94" s="33">
        <v>98155.018000000011</v>
      </c>
      <c r="K94" s="33">
        <v>171771.28150000001</v>
      </c>
      <c r="L94" s="33">
        <v>171771.28150000001</v>
      </c>
      <c r="M94" s="33">
        <v>49077.509000000005</v>
      </c>
      <c r="N94" s="33">
        <v>0</v>
      </c>
      <c r="O94" s="33">
        <v>0</v>
      </c>
      <c r="P94" s="33">
        <v>0</v>
      </c>
      <c r="Q94" s="33">
        <v>0</v>
      </c>
      <c r="R94" s="33">
        <v>0</v>
      </c>
      <c r="S94" s="33">
        <v>0</v>
      </c>
      <c r="T94" s="33">
        <v>0</v>
      </c>
      <c r="U94" s="33">
        <v>0</v>
      </c>
    </row>
    <row r="95" spans="1:21" ht="43.5" x14ac:dyDescent="0.35">
      <c r="A95" s="31" t="s">
        <v>372</v>
      </c>
      <c r="B95" s="31" t="s">
        <v>108</v>
      </c>
      <c r="C95" s="31" t="s">
        <v>109</v>
      </c>
      <c r="D95" s="32" t="s">
        <v>373</v>
      </c>
      <c r="E95" s="37" t="s">
        <v>374</v>
      </c>
      <c r="F95" s="33">
        <v>331000</v>
      </c>
      <c r="G95" s="33">
        <v>297800</v>
      </c>
      <c r="H95" s="35"/>
      <c r="I95" s="33">
        <v>33200</v>
      </c>
      <c r="J95" s="33">
        <v>59560</v>
      </c>
      <c r="K95" s="33">
        <v>208460</v>
      </c>
      <c r="L95" s="33">
        <v>29780</v>
      </c>
      <c r="M95" s="33">
        <v>0</v>
      </c>
      <c r="N95" s="33">
        <v>0</v>
      </c>
      <c r="O95" s="33">
        <v>0</v>
      </c>
      <c r="P95" s="33">
        <v>0</v>
      </c>
      <c r="Q95" s="33">
        <v>0</v>
      </c>
      <c r="R95" s="33">
        <v>0</v>
      </c>
      <c r="S95" s="33">
        <v>0</v>
      </c>
      <c r="T95" s="33">
        <v>0</v>
      </c>
      <c r="U95" s="33">
        <v>0</v>
      </c>
    </row>
    <row r="96" spans="1:21" ht="29" x14ac:dyDescent="0.35">
      <c r="A96" s="31" t="s">
        <v>375</v>
      </c>
      <c r="B96" s="31" t="s">
        <v>108</v>
      </c>
      <c r="C96" s="31" t="s">
        <v>109</v>
      </c>
      <c r="D96" s="32" t="s">
        <v>376</v>
      </c>
      <c r="E96" s="37" t="s">
        <v>377</v>
      </c>
      <c r="F96" s="33">
        <v>1190460.57</v>
      </c>
      <c r="G96" s="33">
        <v>583325.68000000005</v>
      </c>
      <c r="H96" s="35"/>
      <c r="I96" s="33">
        <v>607134.89</v>
      </c>
      <c r="J96" s="33">
        <v>116665.13600000001</v>
      </c>
      <c r="K96" s="33">
        <v>145831.42000000004</v>
      </c>
      <c r="L96" s="33">
        <v>145831.42000000004</v>
      </c>
      <c r="M96" s="33">
        <v>174997.704</v>
      </c>
      <c r="N96" s="33">
        <v>0</v>
      </c>
      <c r="O96" s="33">
        <v>0</v>
      </c>
      <c r="P96" s="33">
        <v>0</v>
      </c>
      <c r="Q96" s="33">
        <v>0</v>
      </c>
      <c r="R96" s="33">
        <v>0</v>
      </c>
      <c r="S96" s="33">
        <v>0</v>
      </c>
      <c r="T96" s="33">
        <v>0</v>
      </c>
      <c r="U96" s="33">
        <v>0</v>
      </c>
    </row>
    <row r="97" spans="1:21" ht="29" x14ac:dyDescent="0.35">
      <c r="A97" s="31" t="s">
        <v>378</v>
      </c>
      <c r="B97" s="31" t="s">
        <v>108</v>
      </c>
      <c r="C97" s="31" t="s">
        <v>109</v>
      </c>
      <c r="D97" s="32" t="s">
        <v>379</v>
      </c>
      <c r="E97" s="37" t="s">
        <v>380</v>
      </c>
      <c r="F97" s="33">
        <v>700000</v>
      </c>
      <c r="G97" s="33">
        <v>630000</v>
      </c>
      <c r="H97" s="35"/>
      <c r="I97" s="33">
        <v>70000</v>
      </c>
      <c r="J97" s="33">
        <v>126000</v>
      </c>
      <c r="K97" s="33">
        <v>220500</v>
      </c>
      <c r="L97" s="33">
        <v>283500</v>
      </c>
      <c r="M97" s="33">
        <v>0</v>
      </c>
      <c r="N97" s="33">
        <v>0</v>
      </c>
      <c r="O97" s="33">
        <v>0</v>
      </c>
      <c r="P97" s="33">
        <v>0</v>
      </c>
      <c r="Q97" s="33">
        <v>0</v>
      </c>
      <c r="R97" s="33">
        <v>0</v>
      </c>
      <c r="S97" s="33">
        <v>0</v>
      </c>
      <c r="T97" s="33">
        <v>0</v>
      </c>
      <c r="U97" s="33">
        <v>0</v>
      </c>
    </row>
    <row r="98" spans="1:21" ht="29" x14ac:dyDescent="0.35">
      <c r="A98" s="31" t="s">
        <v>381</v>
      </c>
      <c r="B98" s="31" t="s">
        <v>108</v>
      </c>
      <c r="C98" s="31" t="s">
        <v>109</v>
      </c>
      <c r="D98" s="32" t="s">
        <v>382</v>
      </c>
      <c r="E98" s="37" t="s">
        <v>383</v>
      </c>
      <c r="F98" s="33">
        <v>750000</v>
      </c>
      <c r="G98" s="33">
        <v>637500</v>
      </c>
      <c r="H98" s="35"/>
      <c r="I98" s="33">
        <v>112500</v>
      </c>
      <c r="J98" s="33">
        <v>127500</v>
      </c>
      <c r="K98" s="33">
        <v>159375</v>
      </c>
      <c r="L98" s="33">
        <v>350625</v>
      </c>
      <c r="M98" s="33">
        <v>0</v>
      </c>
      <c r="N98" s="33">
        <v>0</v>
      </c>
      <c r="O98" s="33">
        <v>0</v>
      </c>
      <c r="P98" s="33">
        <v>0</v>
      </c>
      <c r="Q98" s="33">
        <v>0</v>
      </c>
      <c r="R98" s="33">
        <v>0</v>
      </c>
      <c r="S98" s="33">
        <v>0</v>
      </c>
      <c r="T98" s="33">
        <v>0</v>
      </c>
      <c r="U98" s="33">
        <v>0</v>
      </c>
    </row>
    <row r="99" spans="1:21" ht="29" x14ac:dyDescent="0.35">
      <c r="A99" s="31" t="s">
        <v>384</v>
      </c>
      <c r="B99" s="31" t="s">
        <v>108</v>
      </c>
      <c r="C99" s="31" t="s">
        <v>109</v>
      </c>
      <c r="D99" s="32" t="s">
        <v>385</v>
      </c>
      <c r="E99" s="37" t="s">
        <v>386</v>
      </c>
      <c r="F99" s="33">
        <v>781558.56</v>
      </c>
      <c r="G99" s="33">
        <v>700000</v>
      </c>
      <c r="H99" s="35"/>
      <c r="I99" s="33">
        <v>81558.559999999998</v>
      </c>
      <c r="J99" s="33">
        <v>140000</v>
      </c>
      <c r="K99" s="33">
        <v>174999.99999999994</v>
      </c>
      <c r="L99" s="33">
        <v>385000.00000000006</v>
      </c>
      <c r="M99" s="33">
        <v>0</v>
      </c>
      <c r="N99" s="33">
        <v>0</v>
      </c>
      <c r="O99" s="33">
        <v>0</v>
      </c>
      <c r="P99" s="33">
        <v>0</v>
      </c>
      <c r="Q99" s="33">
        <v>0</v>
      </c>
      <c r="R99" s="33">
        <v>0</v>
      </c>
      <c r="S99" s="33">
        <v>0</v>
      </c>
      <c r="T99" s="33">
        <v>0</v>
      </c>
      <c r="U99" s="33">
        <v>0</v>
      </c>
    </row>
    <row r="100" spans="1:21" ht="29" x14ac:dyDescent="0.35">
      <c r="A100" s="31" t="s">
        <v>387</v>
      </c>
      <c r="B100" s="31" t="s">
        <v>108</v>
      </c>
      <c r="C100" s="31" t="s">
        <v>109</v>
      </c>
      <c r="D100" s="32" t="s">
        <v>388</v>
      </c>
      <c r="E100" s="37" t="s">
        <v>389</v>
      </c>
      <c r="F100" s="33">
        <v>700000</v>
      </c>
      <c r="G100" s="33">
        <v>595000</v>
      </c>
      <c r="H100" s="35"/>
      <c r="I100" s="33">
        <v>105000</v>
      </c>
      <c r="J100" s="33">
        <v>119000</v>
      </c>
      <c r="K100" s="33">
        <v>208250</v>
      </c>
      <c r="L100" s="33">
        <v>267750</v>
      </c>
      <c r="M100" s="33">
        <v>0</v>
      </c>
      <c r="N100" s="33">
        <v>0</v>
      </c>
      <c r="O100" s="33">
        <v>0</v>
      </c>
      <c r="P100" s="33">
        <v>0</v>
      </c>
      <c r="Q100" s="33">
        <v>0</v>
      </c>
      <c r="R100" s="33">
        <v>0</v>
      </c>
      <c r="S100" s="33">
        <v>0</v>
      </c>
      <c r="T100" s="33">
        <v>0</v>
      </c>
      <c r="U100" s="33">
        <v>0</v>
      </c>
    </row>
    <row r="101" spans="1:21" ht="29" x14ac:dyDescent="0.35">
      <c r="A101" s="31" t="s">
        <v>390</v>
      </c>
      <c r="B101" s="31" t="s">
        <v>108</v>
      </c>
      <c r="C101" s="31" t="s">
        <v>109</v>
      </c>
      <c r="D101" s="32" t="s">
        <v>391</v>
      </c>
      <c r="E101" s="37" t="s">
        <v>392</v>
      </c>
      <c r="F101" s="33">
        <v>737000</v>
      </c>
      <c r="G101" s="33">
        <v>660000</v>
      </c>
      <c r="H101" s="35"/>
      <c r="I101" s="33">
        <v>77000</v>
      </c>
      <c r="J101" s="33">
        <v>132000</v>
      </c>
      <c r="K101" s="33">
        <v>164999.99999999994</v>
      </c>
      <c r="L101" s="33">
        <v>363000.00000000006</v>
      </c>
      <c r="M101" s="33">
        <v>0</v>
      </c>
      <c r="N101" s="33">
        <v>0</v>
      </c>
      <c r="O101" s="33">
        <v>0</v>
      </c>
      <c r="P101" s="33">
        <v>0</v>
      </c>
      <c r="Q101" s="33">
        <v>0</v>
      </c>
      <c r="R101" s="33">
        <v>0</v>
      </c>
      <c r="S101" s="33">
        <v>0</v>
      </c>
      <c r="T101" s="33">
        <v>0</v>
      </c>
      <c r="U101" s="33">
        <v>0</v>
      </c>
    </row>
    <row r="102" spans="1:21" ht="29" x14ac:dyDescent="0.35">
      <c r="A102" s="31" t="s">
        <v>393</v>
      </c>
      <c r="B102" s="31" t="s">
        <v>108</v>
      </c>
      <c r="C102" s="31" t="s">
        <v>109</v>
      </c>
      <c r="D102" s="32" t="s">
        <v>394</v>
      </c>
      <c r="E102" s="37" t="s">
        <v>395</v>
      </c>
      <c r="F102" s="33">
        <v>800000</v>
      </c>
      <c r="G102" s="33">
        <v>700000</v>
      </c>
      <c r="H102" s="35"/>
      <c r="I102" s="33">
        <v>100000</v>
      </c>
      <c r="J102" s="33">
        <v>140000</v>
      </c>
      <c r="K102" s="33">
        <v>245000</v>
      </c>
      <c r="L102" s="33">
        <v>245000</v>
      </c>
      <c r="M102" s="33">
        <v>70000</v>
      </c>
      <c r="N102" s="33">
        <v>0</v>
      </c>
      <c r="O102" s="33">
        <v>0</v>
      </c>
      <c r="P102" s="33">
        <v>0</v>
      </c>
      <c r="Q102" s="33">
        <v>0</v>
      </c>
      <c r="R102" s="33">
        <v>0</v>
      </c>
      <c r="S102" s="33">
        <v>0</v>
      </c>
      <c r="T102" s="33">
        <v>0</v>
      </c>
      <c r="U102" s="33">
        <v>0</v>
      </c>
    </row>
    <row r="103" spans="1:21" ht="29" x14ac:dyDescent="0.35">
      <c r="A103" s="31" t="s">
        <v>396</v>
      </c>
      <c r="B103" s="31" t="s">
        <v>108</v>
      </c>
      <c r="C103" s="31" t="s">
        <v>109</v>
      </c>
      <c r="D103" s="32" t="s">
        <v>397</v>
      </c>
      <c r="E103" s="37" t="s">
        <v>398</v>
      </c>
      <c r="F103" s="33">
        <v>722738.6</v>
      </c>
      <c r="G103" s="33">
        <v>649738.6</v>
      </c>
      <c r="H103" s="35"/>
      <c r="I103" s="33">
        <v>73000</v>
      </c>
      <c r="J103" s="33">
        <v>129947.72</v>
      </c>
      <c r="K103" s="33">
        <v>162434.64999999997</v>
      </c>
      <c r="L103" s="33">
        <v>357356.23000000004</v>
      </c>
      <c r="M103" s="33">
        <v>0</v>
      </c>
      <c r="N103" s="33">
        <v>0</v>
      </c>
      <c r="O103" s="33">
        <v>0</v>
      </c>
      <c r="P103" s="33">
        <v>0</v>
      </c>
      <c r="Q103" s="33">
        <v>0</v>
      </c>
      <c r="R103" s="33">
        <v>0</v>
      </c>
      <c r="S103" s="33">
        <v>0</v>
      </c>
      <c r="T103" s="33">
        <v>0</v>
      </c>
      <c r="U103" s="33">
        <v>0</v>
      </c>
    </row>
    <row r="104" spans="1:21" ht="29" x14ac:dyDescent="0.35">
      <c r="A104" s="31" t="s">
        <v>399</v>
      </c>
      <c r="B104" s="31" t="s">
        <v>108</v>
      </c>
      <c r="C104" s="31" t="s">
        <v>109</v>
      </c>
      <c r="D104" s="32" t="s">
        <v>400</v>
      </c>
      <c r="E104" s="37" t="s">
        <v>401</v>
      </c>
      <c r="F104" s="33">
        <v>763094.34</v>
      </c>
      <c r="G104" s="33">
        <v>686694.34</v>
      </c>
      <c r="H104" s="35"/>
      <c r="I104" s="33">
        <v>76400</v>
      </c>
      <c r="J104" s="33">
        <v>137338.86799999999</v>
      </c>
      <c r="K104" s="33">
        <v>171673.58499999996</v>
      </c>
      <c r="L104" s="33">
        <v>377681.88699999999</v>
      </c>
      <c r="M104" s="33">
        <v>0</v>
      </c>
      <c r="N104" s="33">
        <v>0</v>
      </c>
      <c r="O104" s="33">
        <v>0</v>
      </c>
      <c r="P104" s="33">
        <v>0</v>
      </c>
      <c r="Q104" s="33">
        <v>0</v>
      </c>
      <c r="R104" s="33">
        <v>0</v>
      </c>
      <c r="S104" s="33">
        <v>0</v>
      </c>
      <c r="T104" s="33">
        <v>0</v>
      </c>
      <c r="U104" s="33">
        <v>0</v>
      </c>
    </row>
    <row r="105" spans="1:21" ht="29" x14ac:dyDescent="0.35">
      <c r="A105" s="31" t="s">
        <v>402</v>
      </c>
      <c r="B105" s="31" t="s">
        <v>108</v>
      </c>
      <c r="C105" s="31" t="s">
        <v>109</v>
      </c>
      <c r="D105" s="32" t="s">
        <v>403</v>
      </c>
      <c r="E105" s="37" t="s">
        <v>404</v>
      </c>
      <c r="F105" s="33">
        <v>1399848.8399999999</v>
      </c>
      <c r="G105" s="33">
        <v>700000</v>
      </c>
      <c r="H105" s="35"/>
      <c r="I105" s="33">
        <v>699848.84</v>
      </c>
      <c r="J105" s="33">
        <v>140000</v>
      </c>
      <c r="K105" s="33">
        <v>140000</v>
      </c>
      <c r="L105" s="33">
        <v>140000</v>
      </c>
      <c r="M105" s="33">
        <v>280000</v>
      </c>
      <c r="N105" s="33">
        <v>0</v>
      </c>
      <c r="O105" s="33">
        <v>0</v>
      </c>
      <c r="P105" s="33">
        <v>0</v>
      </c>
      <c r="Q105" s="33">
        <v>0</v>
      </c>
      <c r="R105" s="33">
        <v>0</v>
      </c>
      <c r="S105" s="33">
        <v>0</v>
      </c>
      <c r="T105" s="33">
        <v>0</v>
      </c>
      <c r="U105" s="33">
        <v>0</v>
      </c>
    </row>
    <row r="106" spans="1:21" ht="29" x14ac:dyDescent="0.35">
      <c r="A106" s="31" t="s">
        <v>405</v>
      </c>
      <c r="B106" s="31" t="s">
        <v>108</v>
      </c>
      <c r="C106" s="31" t="s">
        <v>109</v>
      </c>
      <c r="D106" s="32" t="s">
        <v>406</v>
      </c>
      <c r="E106" s="37" t="s">
        <v>407</v>
      </c>
      <c r="F106" s="33">
        <v>896000</v>
      </c>
      <c r="G106" s="33">
        <v>686000</v>
      </c>
      <c r="H106" s="35"/>
      <c r="I106" s="33">
        <v>210000</v>
      </c>
      <c r="J106" s="33">
        <v>137200</v>
      </c>
      <c r="K106" s="33">
        <v>240100</v>
      </c>
      <c r="L106" s="33">
        <v>240100</v>
      </c>
      <c r="M106" s="33">
        <v>68600</v>
      </c>
      <c r="N106" s="33">
        <v>0</v>
      </c>
      <c r="O106" s="33">
        <v>0</v>
      </c>
      <c r="P106" s="33">
        <v>0</v>
      </c>
      <c r="Q106" s="33">
        <v>0</v>
      </c>
      <c r="R106" s="33">
        <v>0</v>
      </c>
      <c r="S106" s="33">
        <v>0</v>
      </c>
      <c r="T106" s="33">
        <v>0</v>
      </c>
      <c r="U106" s="33">
        <v>0</v>
      </c>
    </row>
    <row r="107" spans="1:21" ht="29" x14ac:dyDescent="0.35">
      <c r="A107" s="31" t="s">
        <v>408</v>
      </c>
      <c r="B107" s="31" t="s">
        <v>108</v>
      </c>
      <c r="C107" s="31" t="s">
        <v>109</v>
      </c>
      <c r="D107" s="32" t="s">
        <v>409</v>
      </c>
      <c r="E107" s="37" t="s">
        <v>410</v>
      </c>
      <c r="F107" s="33">
        <v>770000</v>
      </c>
      <c r="G107" s="33">
        <v>616000</v>
      </c>
      <c r="H107" s="35"/>
      <c r="I107" s="33">
        <v>154000</v>
      </c>
      <c r="J107" s="33">
        <v>123200</v>
      </c>
      <c r="K107" s="33">
        <v>154000</v>
      </c>
      <c r="L107" s="33">
        <v>338800</v>
      </c>
      <c r="M107" s="33">
        <v>0</v>
      </c>
      <c r="N107" s="33">
        <v>0</v>
      </c>
      <c r="O107" s="33">
        <v>0</v>
      </c>
      <c r="P107" s="33">
        <v>0</v>
      </c>
      <c r="Q107" s="33">
        <v>0</v>
      </c>
      <c r="R107" s="33">
        <v>0</v>
      </c>
      <c r="S107" s="33">
        <v>0</v>
      </c>
      <c r="T107" s="33">
        <v>0</v>
      </c>
      <c r="U107" s="33">
        <v>0</v>
      </c>
    </row>
    <row r="108" spans="1:21" ht="29" x14ac:dyDescent="0.35">
      <c r="A108" s="31" t="s">
        <v>411</v>
      </c>
      <c r="B108" s="31" t="s">
        <v>108</v>
      </c>
      <c r="C108" s="31" t="s">
        <v>109</v>
      </c>
      <c r="D108" s="32" t="s">
        <v>412</v>
      </c>
      <c r="E108" s="37" t="s">
        <v>413</v>
      </c>
      <c r="F108" s="33">
        <v>700000</v>
      </c>
      <c r="G108" s="33">
        <v>595000</v>
      </c>
      <c r="H108" s="35"/>
      <c r="I108" s="33">
        <v>105000</v>
      </c>
      <c r="J108" s="33">
        <v>119000</v>
      </c>
      <c r="K108" s="33">
        <v>208250</v>
      </c>
      <c r="L108" s="33">
        <v>267750</v>
      </c>
      <c r="M108" s="33">
        <v>0</v>
      </c>
      <c r="N108" s="33">
        <v>0</v>
      </c>
      <c r="O108" s="33">
        <v>0</v>
      </c>
      <c r="P108" s="33">
        <v>0</v>
      </c>
      <c r="Q108" s="33">
        <v>0</v>
      </c>
      <c r="R108" s="33">
        <v>0</v>
      </c>
      <c r="S108" s="33">
        <v>0</v>
      </c>
      <c r="T108" s="33">
        <v>0</v>
      </c>
      <c r="U108" s="33">
        <v>0</v>
      </c>
    </row>
    <row r="109" spans="1:21" ht="29" x14ac:dyDescent="0.35">
      <c r="A109" s="31" t="s">
        <v>414</v>
      </c>
      <c r="B109" s="31" t="s">
        <v>108</v>
      </c>
      <c r="C109" s="31" t="s">
        <v>109</v>
      </c>
      <c r="D109" s="32" t="s">
        <v>415</v>
      </c>
      <c r="E109" s="37" t="s">
        <v>416</v>
      </c>
      <c r="F109" s="33">
        <v>875000</v>
      </c>
      <c r="G109" s="33">
        <v>682500</v>
      </c>
      <c r="H109" s="35"/>
      <c r="I109" s="33">
        <v>192500</v>
      </c>
      <c r="J109" s="33">
        <v>136500</v>
      </c>
      <c r="K109" s="33">
        <v>238875</v>
      </c>
      <c r="L109" s="33">
        <v>238875</v>
      </c>
      <c r="M109" s="33">
        <v>68250</v>
      </c>
      <c r="N109" s="33">
        <v>0</v>
      </c>
      <c r="O109" s="33">
        <v>0</v>
      </c>
      <c r="P109" s="33">
        <v>0</v>
      </c>
      <c r="Q109" s="33">
        <v>0</v>
      </c>
      <c r="R109" s="33">
        <v>0</v>
      </c>
      <c r="S109" s="33">
        <v>0</v>
      </c>
      <c r="T109" s="33">
        <v>0</v>
      </c>
      <c r="U109" s="33">
        <v>0</v>
      </c>
    </row>
    <row r="110" spans="1:21" ht="29" x14ac:dyDescent="0.35">
      <c r="A110" s="31" t="s">
        <v>417</v>
      </c>
      <c r="B110" s="31" t="s">
        <v>108</v>
      </c>
      <c r="C110" s="31" t="s">
        <v>109</v>
      </c>
      <c r="D110" s="32" t="s">
        <v>418</v>
      </c>
      <c r="E110" s="37" t="s">
        <v>419</v>
      </c>
      <c r="F110" s="33">
        <v>700000</v>
      </c>
      <c r="G110" s="33">
        <v>595000</v>
      </c>
      <c r="H110" s="35"/>
      <c r="I110" s="33">
        <v>105000</v>
      </c>
      <c r="J110" s="33">
        <v>119000</v>
      </c>
      <c r="K110" s="33">
        <v>208250</v>
      </c>
      <c r="L110" s="33">
        <v>267750</v>
      </c>
      <c r="M110" s="33">
        <v>0</v>
      </c>
      <c r="N110" s="33">
        <v>0</v>
      </c>
      <c r="O110" s="33">
        <v>0</v>
      </c>
      <c r="P110" s="33">
        <v>0</v>
      </c>
      <c r="Q110" s="33">
        <v>0</v>
      </c>
      <c r="R110" s="33">
        <v>0</v>
      </c>
      <c r="S110" s="33">
        <v>0</v>
      </c>
      <c r="T110" s="33">
        <v>0</v>
      </c>
      <c r="U110" s="33">
        <v>0</v>
      </c>
    </row>
    <row r="111" spans="1:21" ht="29" x14ac:dyDescent="0.35">
      <c r="A111" s="31" t="s">
        <v>420</v>
      </c>
      <c r="B111" s="31" t="s">
        <v>108</v>
      </c>
      <c r="C111" s="31" t="s">
        <v>109</v>
      </c>
      <c r="D111" s="32" t="s">
        <v>421</v>
      </c>
      <c r="E111" s="37" t="s">
        <v>422</v>
      </c>
      <c r="F111" s="33">
        <v>700000</v>
      </c>
      <c r="G111" s="33">
        <v>595000</v>
      </c>
      <c r="H111" s="35"/>
      <c r="I111" s="33">
        <v>105000</v>
      </c>
      <c r="J111" s="33">
        <v>119000</v>
      </c>
      <c r="K111" s="33">
        <v>208250</v>
      </c>
      <c r="L111" s="33">
        <v>267750</v>
      </c>
      <c r="M111" s="33">
        <v>0</v>
      </c>
      <c r="N111" s="33">
        <v>0</v>
      </c>
      <c r="O111" s="33">
        <v>0</v>
      </c>
      <c r="P111" s="33">
        <v>0</v>
      </c>
      <c r="Q111" s="33">
        <v>0</v>
      </c>
      <c r="R111" s="33">
        <v>0</v>
      </c>
      <c r="S111" s="33">
        <v>0</v>
      </c>
      <c r="T111" s="33">
        <v>0</v>
      </c>
      <c r="U111" s="33">
        <v>0</v>
      </c>
    </row>
    <row r="112" spans="1:21" ht="29" x14ac:dyDescent="0.35">
      <c r="A112" s="31" t="s">
        <v>423</v>
      </c>
      <c r="B112" s="31" t="s">
        <v>108</v>
      </c>
      <c r="C112" s="31" t="s">
        <v>109</v>
      </c>
      <c r="D112" s="32" t="s">
        <v>424</v>
      </c>
      <c r="E112" s="37" t="s">
        <v>425</v>
      </c>
      <c r="F112" s="33">
        <v>680765.55</v>
      </c>
      <c r="G112" s="33">
        <v>612688.99</v>
      </c>
      <c r="H112" s="35"/>
      <c r="I112" s="33">
        <v>68076.56</v>
      </c>
      <c r="J112" s="33">
        <v>122537.79800000001</v>
      </c>
      <c r="K112" s="33">
        <v>214441.14649999997</v>
      </c>
      <c r="L112" s="33">
        <v>275710.04550000001</v>
      </c>
      <c r="M112" s="33">
        <v>0</v>
      </c>
      <c r="N112" s="33">
        <v>0</v>
      </c>
      <c r="O112" s="33">
        <v>0</v>
      </c>
      <c r="P112" s="33">
        <v>0</v>
      </c>
      <c r="Q112" s="33">
        <v>0</v>
      </c>
      <c r="R112" s="33">
        <v>0</v>
      </c>
      <c r="S112" s="33">
        <v>0</v>
      </c>
      <c r="T112" s="33">
        <v>0</v>
      </c>
      <c r="U112" s="33">
        <v>0</v>
      </c>
    </row>
    <row r="113" spans="1:21" ht="29" x14ac:dyDescent="0.35">
      <c r="A113" s="31" t="s">
        <v>426</v>
      </c>
      <c r="B113" s="31" t="s">
        <v>108</v>
      </c>
      <c r="C113" s="31" t="s">
        <v>109</v>
      </c>
      <c r="D113" s="32" t="s">
        <v>427</v>
      </c>
      <c r="E113" s="37" t="s">
        <v>428</v>
      </c>
      <c r="F113" s="33">
        <v>1150944.3700000001</v>
      </c>
      <c r="G113" s="33">
        <v>700000</v>
      </c>
      <c r="H113" s="35"/>
      <c r="I113" s="33">
        <v>450944.37</v>
      </c>
      <c r="J113" s="33">
        <v>140000</v>
      </c>
      <c r="K113" s="33">
        <v>175000</v>
      </c>
      <c r="L113" s="33">
        <v>175000</v>
      </c>
      <c r="M113" s="33">
        <v>210000</v>
      </c>
      <c r="N113" s="33">
        <v>0</v>
      </c>
      <c r="O113" s="33">
        <v>0</v>
      </c>
      <c r="P113" s="33">
        <v>0</v>
      </c>
      <c r="Q113" s="33">
        <v>0</v>
      </c>
      <c r="R113" s="33">
        <v>0</v>
      </c>
      <c r="S113" s="33">
        <v>0</v>
      </c>
      <c r="T113" s="33">
        <v>0</v>
      </c>
      <c r="U113" s="33">
        <v>0</v>
      </c>
    </row>
    <row r="114" spans="1:21" ht="29" x14ac:dyDescent="0.35">
      <c r="A114" s="31" t="s">
        <v>429</v>
      </c>
      <c r="B114" s="31" t="s">
        <v>108</v>
      </c>
      <c r="C114" s="31" t="s">
        <v>109</v>
      </c>
      <c r="D114" s="32" t="s">
        <v>430</v>
      </c>
      <c r="E114" s="37" t="s">
        <v>431</v>
      </c>
      <c r="F114" s="33">
        <v>792000</v>
      </c>
      <c r="G114" s="33">
        <v>700000</v>
      </c>
      <c r="H114" s="35"/>
      <c r="I114" s="33">
        <v>92000</v>
      </c>
      <c r="J114" s="33">
        <v>140000</v>
      </c>
      <c r="K114" s="33">
        <v>174999.99999999994</v>
      </c>
      <c r="L114" s="33">
        <v>385000.00000000006</v>
      </c>
      <c r="M114" s="33">
        <v>0</v>
      </c>
      <c r="N114" s="33">
        <v>0</v>
      </c>
      <c r="O114" s="33">
        <v>0</v>
      </c>
      <c r="P114" s="33">
        <v>0</v>
      </c>
      <c r="Q114" s="33">
        <v>0</v>
      </c>
      <c r="R114" s="33">
        <v>0</v>
      </c>
      <c r="S114" s="33">
        <v>0</v>
      </c>
      <c r="T114" s="33">
        <v>0</v>
      </c>
      <c r="U114" s="33">
        <v>0</v>
      </c>
    </row>
    <row r="115" spans="1:21" ht="29" x14ac:dyDescent="0.35">
      <c r="A115" s="31" t="s">
        <v>432</v>
      </c>
      <c r="B115" s="31" t="s">
        <v>108</v>
      </c>
      <c r="C115" s="31" t="s">
        <v>109</v>
      </c>
      <c r="D115" s="32" t="s">
        <v>433</v>
      </c>
      <c r="E115" s="37" t="s">
        <v>434</v>
      </c>
      <c r="F115" s="33">
        <v>314429.84999999998</v>
      </c>
      <c r="G115" s="33">
        <v>254688.18</v>
      </c>
      <c r="H115" s="35"/>
      <c r="I115" s="33">
        <v>59741.67</v>
      </c>
      <c r="J115" s="33">
        <v>50937.635999999999</v>
      </c>
      <c r="K115" s="33">
        <v>178281.726</v>
      </c>
      <c r="L115" s="33">
        <v>25468.817999999999</v>
      </c>
      <c r="M115" s="33">
        <v>0</v>
      </c>
      <c r="N115" s="33">
        <v>0</v>
      </c>
      <c r="O115" s="33">
        <v>0</v>
      </c>
      <c r="P115" s="33">
        <v>0</v>
      </c>
      <c r="Q115" s="33">
        <v>0</v>
      </c>
      <c r="R115" s="33">
        <v>0</v>
      </c>
      <c r="S115" s="33">
        <v>0</v>
      </c>
      <c r="T115" s="33">
        <v>0</v>
      </c>
      <c r="U115" s="33">
        <v>0</v>
      </c>
    </row>
    <row r="116" spans="1:21" ht="29" x14ac:dyDescent="0.35">
      <c r="A116" s="31" t="s">
        <v>435</v>
      </c>
      <c r="B116" s="31" t="s">
        <v>108</v>
      </c>
      <c r="C116" s="31" t="s">
        <v>109</v>
      </c>
      <c r="D116" s="32" t="s">
        <v>436</v>
      </c>
      <c r="E116" s="37" t="s">
        <v>437</v>
      </c>
      <c r="F116" s="33">
        <v>1032163.63</v>
      </c>
      <c r="G116" s="33">
        <v>700000</v>
      </c>
      <c r="H116" s="35"/>
      <c r="I116" s="33">
        <v>332163.63</v>
      </c>
      <c r="J116" s="33">
        <v>140000</v>
      </c>
      <c r="K116" s="33">
        <v>175000</v>
      </c>
      <c r="L116" s="33">
        <v>175000</v>
      </c>
      <c r="M116" s="33">
        <v>210000</v>
      </c>
      <c r="N116" s="33">
        <v>0</v>
      </c>
      <c r="O116" s="33">
        <v>0</v>
      </c>
      <c r="P116" s="33">
        <v>0</v>
      </c>
      <c r="Q116" s="33">
        <v>0</v>
      </c>
      <c r="R116" s="33">
        <v>0</v>
      </c>
      <c r="S116" s="33">
        <v>0</v>
      </c>
      <c r="T116" s="33">
        <v>0</v>
      </c>
      <c r="U116" s="33">
        <v>0</v>
      </c>
    </row>
    <row r="117" spans="1:21" ht="29" x14ac:dyDescent="0.35">
      <c r="A117" s="31" t="s">
        <v>438</v>
      </c>
      <c r="B117" s="31" t="s">
        <v>108</v>
      </c>
      <c r="C117" s="31" t="s">
        <v>109</v>
      </c>
      <c r="D117" s="32" t="s">
        <v>439</v>
      </c>
      <c r="E117" s="37" t="s">
        <v>440</v>
      </c>
      <c r="F117" s="33">
        <v>659000</v>
      </c>
      <c r="G117" s="33">
        <v>559000</v>
      </c>
      <c r="H117" s="35"/>
      <c r="I117" s="33">
        <v>100000</v>
      </c>
      <c r="J117" s="33">
        <v>111800</v>
      </c>
      <c r="K117" s="33">
        <v>223600</v>
      </c>
      <c r="L117" s="33">
        <v>223600</v>
      </c>
      <c r="M117" s="33">
        <v>0</v>
      </c>
      <c r="N117" s="33">
        <v>0</v>
      </c>
      <c r="O117" s="33">
        <v>0</v>
      </c>
      <c r="P117" s="33">
        <v>0</v>
      </c>
      <c r="Q117" s="33">
        <v>0</v>
      </c>
      <c r="R117" s="33">
        <v>0</v>
      </c>
      <c r="S117" s="33">
        <v>0</v>
      </c>
      <c r="T117" s="33">
        <v>0</v>
      </c>
      <c r="U117" s="33">
        <v>0</v>
      </c>
    </row>
    <row r="118" spans="1:21" ht="29" x14ac:dyDescent="0.35">
      <c r="A118" s="31" t="s">
        <v>441</v>
      </c>
      <c r="B118" s="31" t="s">
        <v>108</v>
      </c>
      <c r="C118" s="31" t="s">
        <v>109</v>
      </c>
      <c r="D118" s="32" t="s">
        <v>442</v>
      </c>
      <c r="E118" s="37" t="s">
        <v>443</v>
      </c>
      <c r="F118" s="33">
        <v>549997.99</v>
      </c>
      <c r="G118" s="33">
        <v>479997.99</v>
      </c>
      <c r="H118" s="35"/>
      <c r="I118" s="33">
        <v>70000</v>
      </c>
      <c r="J118" s="33">
        <v>95999.597999999998</v>
      </c>
      <c r="K118" s="33">
        <v>191999.196</v>
      </c>
      <c r="L118" s="33">
        <v>191999.196</v>
      </c>
      <c r="M118" s="33">
        <v>0</v>
      </c>
      <c r="N118" s="33">
        <v>0</v>
      </c>
      <c r="O118" s="33">
        <v>0</v>
      </c>
      <c r="P118" s="33">
        <v>0</v>
      </c>
      <c r="Q118" s="33">
        <v>0</v>
      </c>
      <c r="R118" s="33">
        <v>0</v>
      </c>
      <c r="S118" s="33">
        <v>0</v>
      </c>
      <c r="T118" s="33">
        <v>0</v>
      </c>
      <c r="U118" s="33">
        <v>0</v>
      </c>
    </row>
    <row r="119" spans="1:21" ht="29" x14ac:dyDescent="0.35">
      <c r="A119" s="31" t="s">
        <v>444</v>
      </c>
      <c r="B119" s="31" t="s">
        <v>108</v>
      </c>
      <c r="C119" s="31" t="s">
        <v>109</v>
      </c>
      <c r="D119" s="32" t="s">
        <v>445</v>
      </c>
      <c r="E119" s="37" t="s">
        <v>446</v>
      </c>
      <c r="F119" s="33">
        <v>979424.02</v>
      </c>
      <c r="G119" s="33">
        <v>700000</v>
      </c>
      <c r="H119" s="35"/>
      <c r="I119" s="33">
        <v>279424.02</v>
      </c>
      <c r="J119" s="33">
        <v>140000</v>
      </c>
      <c r="K119" s="33">
        <v>210000</v>
      </c>
      <c r="L119" s="33">
        <v>210000</v>
      </c>
      <c r="M119" s="33">
        <v>140000</v>
      </c>
      <c r="N119" s="33">
        <v>0</v>
      </c>
      <c r="O119" s="33">
        <v>0</v>
      </c>
      <c r="P119" s="33">
        <v>0</v>
      </c>
      <c r="Q119" s="33">
        <v>0</v>
      </c>
      <c r="R119" s="33">
        <v>0</v>
      </c>
      <c r="S119" s="33">
        <v>0</v>
      </c>
      <c r="T119" s="33">
        <v>0</v>
      </c>
      <c r="U119" s="33">
        <v>0</v>
      </c>
    </row>
    <row r="120" spans="1:21" ht="29" x14ac:dyDescent="0.35">
      <c r="A120" s="31" t="s">
        <v>447</v>
      </c>
      <c r="B120" s="31" t="s">
        <v>108</v>
      </c>
      <c r="C120" s="31" t="s">
        <v>109</v>
      </c>
      <c r="D120" s="32" t="s">
        <v>448</v>
      </c>
      <c r="E120" s="37" t="s">
        <v>449</v>
      </c>
      <c r="F120" s="33">
        <v>700000</v>
      </c>
      <c r="G120" s="33">
        <v>636363.49</v>
      </c>
      <c r="H120" s="35"/>
      <c r="I120" s="33">
        <v>63636.51</v>
      </c>
      <c r="J120" s="33">
        <v>127272.698</v>
      </c>
      <c r="K120" s="33">
        <v>222727.22149999999</v>
      </c>
      <c r="L120" s="33">
        <v>286363.57050000003</v>
      </c>
      <c r="M120" s="33">
        <v>0</v>
      </c>
      <c r="N120" s="33">
        <v>0</v>
      </c>
      <c r="O120" s="33">
        <v>0</v>
      </c>
      <c r="P120" s="33">
        <v>0</v>
      </c>
      <c r="Q120" s="33">
        <v>0</v>
      </c>
      <c r="R120" s="33">
        <v>0</v>
      </c>
      <c r="S120" s="33">
        <v>0</v>
      </c>
      <c r="T120" s="33">
        <v>0</v>
      </c>
      <c r="U120" s="33">
        <v>0</v>
      </c>
    </row>
    <row r="121" spans="1:21" ht="29" x14ac:dyDescent="0.35">
      <c r="A121" s="31" t="s">
        <v>450</v>
      </c>
      <c r="B121" s="31" t="s">
        <v>108</v>
      </c>
      <c r="C121" s="31" t="s">
        <v>109</v>
      </c>
      <c r="D121" s="32" t="s">
        <v>451</v>
      </c>
      <c r="E121" s="37" t="s">
        <v>452</v>
      </c>
      <c r="F121" s="33">
        <v>516581.66</v>
      </c>
      <c r="G121" s="33">
        <v>464923.49</v>
      </c>
      <c r="H121" s="35"/>
      <c r="I121" s="33">
        <v>51658.17</v>
      </c>
      <c r="J121" s="33">
        <v>92984.698000000004</v>
      </c>
      <c r="K121" s="33">
        <v>185969.39600000001</v>
      </c>
      <c r="L121" s="33">
        <v>185969.39600000001</v>
      </c>
      <c r="M121" s="33">
        <v>0</v>
      </c>
      <c r="N121" s="33">
        <v>0</v>
      </c>
      <c r="O121" s="33">
        <v>0</v>
      </c>
      <c r="P121" s="33">
        <v>0</v>
      </c>
      <c r="Q121" s="33">
        <v>0</v>
      </c>
      <c r="R121" s="33">
        <v>0</v>
      </c>
      <c r="S121" s="33">
        <v>0</v>
      </c>
      <c r="T121" s="33">
        <v>0</v>
      </c>
      <c r="U121" s="33">
        <v>0</v>
      </c>
    </row>
    <row r="122" spans="1:21" ht="29" x14ac:dyDescent="0.35">
      <c r="A122" s="31" t="s">
        <v>453</v>
      </c>
      <c r="B122" s="31" t="s">
        <v>108</v>
      </c>
      <c r="C122" s="31" t="s">
        <v>109</v>
      </c>
      <c r="D122" s="32" t="s">
        <v>454</v>
      </c>
      <c r="E122" s="37" t="s">
        <v>455</v>
      </c>
      <c r="F122" s="33">
        <v>716194.29</v>
      </c>
      <c r="G122" s="33">
        <v>561248.11</v>
      </c>
      <c r="H122" s="35"/>
      <c r="I122" s="33">
        <v>154946.18</v>
      </c>
      <c r="J122" s="33">
        <v>112249.622</v>
      </c>
      <c r="K122" s="33">
        <v>196436.83850000001</v>
      </c>
      <c r="L122" s="33">
        <v>252561.6495</v>
      </c>
      <c r="M122" s="33">
        <v>0</v>
      </c>
      <c r="N122" s="33">
        <v>0</v>
      </c>
      <c r="O122" s="33">
        <v>0</v>
      </c>
      <c r="P122" s="33">
        <v>0</v>
      </c>
      <c r="Q122" s="33">
        <v>0</v>
      </c>
      <c r="R122" s="33">
        <v>0</v>
      </c>
      <c r="S122" s="33">
        <v>0</v>
      </c>
      <c r="T122" s="33">
        <v>0</v>
      </c>
      <c r="U122" s="33">
        <v>0</v>
      </c>
    </row>
    <row r="123" spans="1:21" ht="29" x14ac:dyDescent="0.35">
      <c r="A123" s="31" t="s">
        <v>456</v>
      </c>
      <c r="B123" s="31" t="s">
        <v>108</v>
      </c>
      <c r="C123" s="31" t="s">
        <v>109</v>
      </c>
      <c r="D123" s="32" t="s">
        <v>457</v>
      </c>
      <c r="E123" s="37" t="s">
        <v>458</v>
      </c>
      <c r="F123" s="33">
        <v>720000</v>
      </c>
      <c r="G123" s="33">
        <v>600000</v>
      </c>
      <c r="H123" s="35"/>
      <c r="I123" s="33">
        <v>120000</v>
      </c>
      <c r="J123" s="33">
        <v>120000</v>
      </c>
      <c r="K123" s="33">
        <v>210000</v>
      </c>
      <c r="L123" s="33">
        <v>270000</v>
      </c>
      <c r="M123" s="33">
        <v>0</v>
      </c>
      <c r="N123" s="33">
        <v>0</v>
      </c>
      <c r="O123" s="33">
        <v>0</v>
      </c>
      <c r="P123" s="33">
        <v>0</v>
      </c>
      <c r="Q123" s="33">
        <v>0</v>
      </c>
      <c r="R123" s="33">
        <v>0</v>
      </c>
      <c r="S123" s="33">
        <v>0</v>
      </c>
      <c r="T123" s="33">
        <v>0</v>
      </c>
      <c r="U123" s="33">
        <v>0</v>
      </c>
    </row>
    <row r="124" spans="1:21" ht="29" x14ac:dyDescent="0.35">
      <c r="A124" s="31" t="s">
        <v>459</v>
      </c>
      <c r="B124" s="31" t="s">
        <v>108</v>
      </c>
      <c r="C124" s="31" t="s">
        <v>109</v>
      </c>
      <c r="D124" s="32" t="s">
        <v>460</v>
      </c>
      <c r="E124" s="37" t="s">
        <v>461</v>
      </c>
      <c r="F124" s="33">
        <v>770000</v>
      </c>
      <c r="G124" s="33">
        <v>693000</v>
      </c>
      <c r="H124" s="35"/>
      <c r="I124" s="33">
        <v>77000</v>
      </c>
      <c r="J124" s="33">
        <v>138600</v>
      </c>
      <c r="K124" s="33">
        <v>173249.99999999994</v>
      </c>
      <c r="L124" s="33">
        <v>381150.00000000006</v>
      </c>
      <c r="M124" s="33">
        <v>0</v>
      </c>
      <c r="N124" s="33">
        <v>0</v>
      </c>
      <c r="O124" s="33">
        <v>0</v>
      </c>
      <c r="P124" s="33">
        <v>0</v>
      </c>
      <c r="Q124" s="33">
        <v>0</v>
      </c>
      <c r="R124" s="33">
        <v>0</v>
      </c>
      <c r="S124" s="33">
        <v>0</v>
      </c>
      <c r="T124" s="33">
        <v>0</v>
      </c>
      <c r="U124" s="33">
        <v>0</v>
      </c>
    </row>
    <row r="125" spans="1:21" ht="29" x14ac:dyDescent="0.35">
      <c r="A125" s="31" t="s">
        <v>462</v>
      </c>
      <c r="B125" s="31" t="s">
        <v>108</v>
      </c>
      <c r="C125" s="31" t="s">
        <v>109</v>
      </c>
      <c r="D125" s="32" t="s">
        <v>463</v>
      </c>
      <c r="E125" s="37" t="s">
        <v>464</v>
      </c>
      <c r="F125" s="33">
        <v>700000</v>
      </c>
      <c r="G125" s="33">
        <v>595000</v>
      </c>
      <c r="H125" s="35"/>
      <c r="I125" s="33">
        <v>105000</v>
      </c>
      <c r="J125" s="33">
        <v>119000</v>
      </c>
      <c r="K125" s="33">
        <v>208250</v>
      </c>
      <c r="L125" s="33">
        <v>267750</v>
      </c>
      <c r="M125" s="33">
        <v>0</v>
      </c>
      <c r="N125" s="33">
        <v>0</v>
      </c>
      <c r="O125" s="33">
        <v>0</v>
      </c>
      <c r="P125" s="33">
        <v>0</v>
      </c>
      <c r="Q125" s="33">
        <v>0</v>
      </c>
      <c r="R125" s="33">
        <v>0</v>
      </c>
      <c r="S125" s="33">
        <v>0</v>
      </c>
      <c r="T125" s="33">
        <v>0</v>
      </c>
      <c r="U125" s="33">
        <v>0</v>
      </c>
    </row>
    <row r="126" spans="1:21" ht="29" x14ac:dyDescent="0.35">
      <c r="A126" s="31" t="s">
        <v>465</v>
      </c>
      <c r="B126" s="31" t="s">
        <v>108</v>
      </c>
      <c r="C126" s="31" t="s">
        <v>109</v>
      </c>
      <c r="D126" s="32" t="s">
        <v>466</v>
      </c>
      <c r="E126" s="37" t="s">
        <v>467</v>
      </c>
      <c r="F126" s="33">
        <v>984864.38</v>
      </c>
      <c r="G126" s="33">
        <v>700000</v>
      </c>
      <c r="H126" s="35"/>
      <c r="I126" s="33">
        <v>284864.38</v>
      </c>
      <c r="J126" s="33">
        <v>140000</v>
      </c>
      <c r="K126" s="33">
        <v>210000</v>
      </c>
      <c r="L126" s="33">
        <v>210000</v>
      </c>
      <c r="M126" s="33">
        <v>140000</v>
      </c>
      <c r="N126" s="33">
        <v>0</v>
      </c>
      <c r="O126" s="33">
        <v>0</v>
      </c>
      <c r="P126" s="33">
        <v>0</v>
      </c>
      <c r="Q126" s="33">
        <v>0</v>
      </c>
      <c r="R126" s="33">
        <v>0</v>
      </c>
      <c r="S126" s="33">
        <v>0</v>
      </c>
      <c r="T126" s="33">
        <v>0</v>
      </c>
      <c r="U126" s="33">
        <v>0</v>
      </c>
    </row>
    <row r="127" spans="1:21" ht="43.5" x14ac:dyDescent="0.35">
      <c r="A127" s="31" t="s">
        <v>468</v>
      </c>
      <c r="B127" s="31" t="s">
        <v>108</v>
      </c>
      <c r="C127" s="31" t="s">
        <v>109</v>
      </c>
      <c r="D127" s="32" t="s">
        <v>469</v>
      </c>
      <c r="E127" s="37" t="s">
        <v>470</v>
      </c>
      <c r="F127" s="33">
        <v>200000</v>
      </c>
      <c r="G127" s="33">
        <v>180000</v>
      </c>
      <c r="H127" s="35"/>
      <c r="I127" s="33">
        <v>20000</v>
      </c>
      <c r="J127" s="33">
        <v>36000</v>
      </c>
      <c r="K127" s="33">
        <v>144000</v>
      </c>
      <c r="L127" s="33">
        <v>0</v>
      </c>
      <c r="M127" s="33">
        <v>0</v>
      </c>
      <c r="N127" s="33">
        <v>0</v>
      </c>
      <c r="O127" s="33">
        <v>0</v>
      </c>
      <c r="P127" s="33">
        <v>0</v>
      </c>
      <c r="Q127" s="33">
        <v>0</v>
      </c>
      <c r="R127" s="33">
        <v>0</v>
      </c>
      <c r="S127" s="33">
        <v>0</v>
      </c>
      <c r="T127" s="33">
        <v>0</v>
      </c>
      <c r="U127" s="33">
        <v>0</v>
      </c>
    </row>
    <row r="128" spans="1:21" ht="29" x14ac:dyDescent="0.35">
      <c r="A128" s="31" t="s">
        <v>471</v>
      </c>
      <c r="B128" s="31" t="s">
        <v>108</v>
      </c>
      <c r="C128" s="31" t="s">
        <v>109</v>
      </c>
      <c r="D128" s="32" t="s">
        <v>472</v>
      </c>
      <c r="E128" s="37" t="s">
        <v>473</v>
      </c>
      <c r="F128" s="33">
        <v>720806.24</v>
      </c>
      <c r="G128" s="33">
        <v>612685.30000000005</v>
      </c>
      <c r="H128" s="35"/>
      <c r="I128" s="33">
        <v>108120.94</v>
      </c>
      <c r="J128" s="33">
        <v>122537.06000000001</v>
      </c>
      <c r="K128" s="33">
        <v>153171.32500000001</v>
      </c>
      <c r="L128" s="33">
        <v>336976.91500000004</v>
      </c>
      <c r="M128" s="33">
        <v>0</v>
      </c>
      <c r="N128" s="33">
        <v>0</v>
      </c>
      <c r="O128" s="33">
        <v>0</v>
      </c>
      <c r="P128" s="33">
        <v>0</v>
      </c>
      <c r="Q128" s="33">
        <v>0</v>
      </c>
      <c r="R128" s="33">
        <v>0</v>
      </c>
      <c r="S128" s="33">
        <v>0</v>
      </c>
      <c r="T128" s="33">
        <v>0</v>
      </c>
      <c r="U128" s="33">
        <v>0</v>
      </c>
    </row>
    <row r="129" spans="1:21" ht="29" x14ac:dyDescent="0.35">
      <c r="A129" s="31" t="s">
        <v>474</v>
      </c>
      <c r="B129" s="31" t="s">
        <v>108</v>
      </c>
      <c r="C129" s="31" t="s">
        <v>109</v>
      </c>
      <c r="D129" s="32" t="s">
        <v>475</v>
      </c>
      <c r="E129" s="37" t="s">
        <v>476</v>
      </c>
      <c r="F129" s="33">
        <v>843620.54</v>
      </c>
      <c r="G129" s="33">
        <v>693620.54</v>
      </c>
      <c r="H129" s="35"/>
      <c r="I129" s="33">
        <v>150000</v>
      </c>
      <c r="J129" s="33">
        <v>138724.10800000001</v>
      </c>
      <c r="K129" s="33">
        <v>242767.18900000001</v>
      </c>
      <c r="L129" s="33">
        <v>242767.18900000001</v>
      </c>
      <c r="M129" s="33">
        <v>69362.054000000004</v>
      </c>
      <c r="N129" s="33">
        <v>0</v>
      </c>
      <c r="O129" s="33">
        <v>0</v>
      </c>
      <c r="P129" s="33">
        <v>0</v>
      </c>
      <c r="Q129" s="33">
        <v>0</v>
      </c>
      <c r="R129" s="33">
        <v>0</v>
      </c>
      <c r="S129" s="33">
        <v>0</v>
      </c>
      <c r="T129" s="33">
        <v>0</v>
      </c>
      <c r="U129" s="33">
        <v>0</v>
      </c>
    </row>
    <row r="130" spans="1:21" ht="29" x14ac:dyDescent="0.35">
      <c r="A130" s="31" t="s">
        <v>477</v>
      </c>
      <c r="B130" s="31" t="s">
        <v>108</v>
      </c>
      <c r="C130" s="31" t="s">
        <v>109</v>
      </c>
      <c r="D130" s="32" t="s">
        <v>478</v>
      </c>
      <c r="E130" s="37" t="s">
        <v>479</v>
      </c>
      <c r="F130" s="33">
        <v>500000</v>
      </c>
      <c r="G130" s="33">
        <v>400000</v>
      </c>
      <c r="H130" s="35"/>
      <c r="I130" s="33">
        <v>100000</v>
      </c>
      <c r="J130" s="33">
        <v>80000</v>
      </c>
      <c r="K130" s="33">
        <v>160000</v>
      </c>
      <c r="L130" s="33">
        <v>160000</v>
      </c>
      <c r="M130" s="33">
        <v>0</v>
      </c>
      <c r="N130" s="33">
        <v>0</v>
      </c>
      <c r="O130" s="33">
        <v>0</v>
      </c>
      <c r="P130" s="33">
        <v>0</v>
      </c>
      <c r="Q130" s="33">
        <v>0</v>
      </c>
      <c r="R130" s="33">
        <v>0</v>
      </c>
      <c r="S130" s="33">
        <v>0</v>
      </c>
      <c r="T130" s="33">
        <v>0</v>
      </c>
      <c r="U130" s="33">
        <v>0</v>
      </c>
    </row>
    <row r="131" spans="1:21" ht="29" x14ac:dyDescent="0.35">
      <c r="A131" s="31" t="s">
        <v>480</v>
      </c>
      <c r="B131" s="31" t="s">
        <v>108</v>
      </c>
      <c r="C131" s="31" t="s">
        <v>109</v>
      </c>
      <c r="D131" s="32" t="s">
        <v>481</v>
      </c>
      <c r="E131" s="37" t="s">
        <v>482</v>
      </c>
      <c r="F131" s="33">
        <v>999000</v>
      </c>
      <c r="G131" s="33">
        <v>499000</v>
      </c>
      <c r="H131" s="35"/>
      <c r="I131" s="33">
        <v>500000</v>
      </c>
      <c r="J131" s="33">
        <v>99800</v>
      </c>
      <c r="K131" s="33">
        <v>149700</v>
      </c>
      <c r="L131" s="33">
        <v>149700</v>
      </c>
      <c r="M131" s="33">
        <v>99800</v>
      </c>
      <c r="N131" s="33">
        <v>0</v>
      </c>
      <c r="O131" s="33">
        <v>0</v>
      </c>
      <c r="P131" s="33">
        <v>0</v>
      </c>
      <c r="Q131" s="33">
        <v>0</v>
      </c>
      <c r="R131" s="33">
        <v>0</v>
      </c>
      <c r="S131" s="33">
        <v>0</v>
      </c>
      <c r="T131" s="33">
        <v>0</v>
      </c>
      <c r="U131" s="33">
        <v>0</v>
      </c>
    </row>
    <row r="132" spans="1:21" ht="43.5" x14ac:dyDescent="0.35">
      <c r="A132" s="31" t="s">
        <v>483</v>
      </c>
      <c r="B132" s="31" t="s">
        <v>108</v>
      </c>
      <c r="C132" s="31" t="s">
        <v>109</v>
      </c>
      <c r="D132" s="32" t="s">
        <v>484</v>
      </c>
      <c r="E132" s="37" t="s">
        <v>485</v>
      </c>
      <c r="F132" s="33">
        <v>1410178.73</v>
      </c>
      <c r="G132" s="33">
        <v>700000</v>
      </c>
      <c r="H132" s="35"/>
      <c r="I132" s="33">
        <v>710178.73</v>
      </c>
      <c r="J132" s="33">
        <v>140000</v>
      </c>
      <c r="K132" s="33">
        <v>140000</v>
      </c>
      <c r="L132" s="33">
        <v>140000</v>
      </c>
      <c r="M132" s="33">
        <v>280000</v>
      </c>
      <c r="N132" s="33">
        <v>0</v>
      </c>
      <c r="O132" s="33">
        <v>0</v>
      </c>
      <c r="P132" s="33">
        <v>0</v>
      </c>
      <c r="Q132" s="33">
        <v>0</v>
      </c>
      <c r="R132" s="33">
        <v>0</v>
      </c>
      <c r="S132" s="33">
        <v>0</v>
      </c>
      <c r="T132" s="33">
        <v>0</v>
      </c>
      <c r="U132" s="33">
        <v>0</v>
      </c>
    </row>
    <row r="133" spans="1:21" ht="29" x14ac:dyDescent="0.35">
      <c r="A133" s="31" t="s">
        <v>486</v>
      </c>
      <c r="B133" s="31" t="s">
        <v>108</v>
      </c>
      <c r="C133" s="31" t="s">
        <v>109</v>
      </c>
      <c r="D133" s="32" t="s">
        <v>487</v>
      </c>
      <c r="E133" s="37" t="s">
        <v>488</v>
      </c>
      <c r="F133" s="33">
        <v>506000</v>
      </c>
      <c r="G133" s="33">
        <v>431000</v>
      </c>
      <c r="H133" s="35"/>
      <c r="I133" s="33">
        <v>75000</v>
      </c>
      <c r="J133" s="33">
        <v>86200</v>
      </c>
      <c r="K133" s="33">
        <v>172400</v>
      </c>
      <c r="L133" s="33">
        <v>172400</v>
      </c>
      <c r="M133" s="33">
        <v>0</v>
      </c>
      <c r="N133" s="33">
        <v>0</v>
      </c>
      <c r="O133" s="33">
        <v>0</v>
      </c>
      <c r="P133" s="33">
        <v>0</v>
      </c>
      <c r="Q133" s="33">
        <v>0</v>
      </c>
      <c r="R133" s="33">
        <v>0</v>
      </c>
      <c r="S133" s="33">
        <v>0</v>
      </c>
      <c r="T133" s="33">
        <v>0</v>
      </c>
      <c r="U133" s="33">
        <v>0</v>
      </c>
    </row>
    <row r="134" spans="1:21" ht="29" x14ac:dyDescent="0.35">
      <c r="A134" s="31" t="s">
        <v>489</v>
      </c>
      <c r="B134" s="31" t="s">
        <v>108</v>
      </c>
      <c r="C134" s="31" t="s">
        <v>109</v>
      </c>
      <c r="D134" s="32" t="s">
        <v>490</v>
      </c>
      <c r="E134" s="37" t="s">
        <v>491</v>
      </c>
      <c r="F134" s="33">
        <v>698440.12</v>
      </c>
      <c r="G134" s="33">
        <v>628596.11</v>
      </c>
      <c r="H134" s="35"/>
      <c r="I134" s="33">
        <v>69844.009999999995</v>
      </c>
      <c r="J134" s="33">
        <v>125719.22200000001</v>
      </c>
      <c r="K134" s="33">
        <v>220008.6385</v>
      </c>
      <c r="L134" s="33">
        <v>282868.24949999998</v>
      </c>
      <c r="M134" s="33">
        <v>0</v>
      </c>
      <c r="N134" s="33">
        <v>0</v>
      </c>
      <c r="O134" s="33">
        <v>0</v>
      </c>
      <c r="P134" s="33">
        <v>0</v>
      </c>
      <c r="Q134" s="33">
        <v>0</v>
      </c>
      <c r="R134" s="33">
        <v>0</v>
      </c>
      <c r="S134" s="33">
        <v>0</v>
      </c>
      <c r="T134" s="33">
        <v>0</v>
      </c>
      <c r="U134" s="33">
        <v>0</v>
      </c>
    </row>
    <row r="135" spans="1:21" ht="29" x14ac:dyDescent="0.35">
      <c r="A135" s="31" t="s">
        <v>492</v>
      </c>
      <c r="B135" s="31" t="s">
        <v>108</v>
      </c>
      <c r="C135" s="31" t="s">
        <v>109</v>
      </c>
      <c r="D135" s="32" t="s">
        <v>493</v>
      </c>
      <c r="E135" s="37" t="s">
        <v>494</v>
      </c>
      <c r="F135" s="33">
        <v>840000</v>
      </c>
      <c r="G135" s="33">
        <v>700000</v>
      </c>
      <c r="H135" s="35"/>
      <c r="I135" s="33">
        <v>140000</v>
      </c>
      <c r="J135" s="33">
        <v>140000</v>
      </c>
      <c r="K135" s="33">
        <v>245000</v>
      </c>
      <c r="L135" s="33">
        <v>245000</v>
      </c>
      <c r="M135" s="33">
        <v>70000</v>
      </c>
      <c r="N135" s="33">
        <v>0</v>
      </c>
      <c r="O135" s="33">
        <v>0</v>
      </c>
      <c r="P135" s="33">
        <v>0</v>
      </c>
      <c r="Q135" s="33">
        <v>0</v>
      </c>
      <c r="R135" s="33">
        <v>0</v>
      </c>
      <c r="S135" s="33">
        <v>0</v>
      </c>
      <c r="T135" s="33">
        <v>0</v>
      </c>
      <c r="U135" s="33">
        <v>0</v>
      </c>
    </row>
    <row r="136" spans="1:21" ht="29" x14ac:dyDescent="0.35">
      <c r="A136" s="31" t="s">
        <v>495</v>
      </c>
      <c r="B136" s="31" t="s">
        <v>108</v>
      </c>
      <c r="C136" s="31" t="s">
        <v>109</v>
      </c>
      <c r="D136" s="32" t="s">
        <v>496</v>
      </c>
      <c r="E136" s="37" t="s">
        <v>497</v>
      </c>
      <c r="F136" s="33">
        <v>912589.99</v>
      </c>
      <c r="G136" s="33">
        <v>700000</v>
      </c>
      <c r="H136" s="35"/>
      <c r="I136" s="33">
        <v>212589.99</v>
      </c>
      <c r="J136" s="33">
        <v>140000</v>
      </c>
      <c r="K136" s="33">
        <v>210000</v>
      </c>
      <c r="L136" s="33">
        <v>210000</v>
      </c>
      <c r="M136" s="33">
        <v>140000</v>
      </c>
      <c r="N136" s="33">
        <v>0</v>
      </c>
      <c r="O136" s="33">
        <v>0</v>
      </c>
      <c r="P136" s="33">
        <v>0</v>
      </c>
      <c r="Q136" s="33">
        <v>0</v>
      </c>
      <c r="R136" s="33">
        <v>0</v>
      </c>
      <c r="S136" s="33">
        <v>0</v>
      </c>
      <c r="T136" s="33">
        <v>0</v>
      </c>
      <c r="U136" s="33">
        <v>0</v>
      </c>
    </row>
    <row r="137" spans="1:21" ht="29" x14ac:dyDescent="0.35">
      <c r="A137" s="31" t="s">
        <v>498</v>
      </c>
      <c r="B137" s="31" t="s">
        <v>108</v>
      </c>
      <c r="C137" s="31" t="s">
        <v>109</v>
      </c>
      <c r="D137" s="32" t="s">
        <v>499</v>
      </c>
      <c r="E137" s="37" t="s">
        <v>500</v>
      </c>
      <c r="F137" s="33">
        <v>770000</v>
      </c>
      <c r="G137" s="33">
        <v>693000</v>
      </c>
      <c r="H137" s="35"/>
      <c r="I137" s="33">
        <v>77000</v>
      </c>
      <c r="J137" s="33">
        <v>138600</v>
      </c>
      <c r="K137" s="33">
        <v>173249.99999999994</v>
      </c>
      <c r="L137" s="33">
        <v>381150.00000000006</v>
      </c>
      <c r="M137" s="33">
        <v>0</v>
      </c>
      <c r="N137" s="33">
        <v>0</v>
      </c>
      <c r="O137" s="33">
        <v>0</v>
      </c>
      <c r="P137" s="33">
        <v>0</v>
      </c>
      <c r="Q137" s="33">
        <v>0</v>
      </c>
      <c r="R137" s="33">
        <v>0</v>
      </c>
      <c r="S137" s="33">
        <v>0</v>
      </c>
      <c r="T137" s="33">
        <v>0</v>
      </c>
      <c r="U137" s="33">
        <v>0</v>
      </c>
    </row>
    <row r="138" spans="1:21" ht="29" x14ac:dyDescent="0.35">
      <c r="A138" s="31" t="s">
        <v>501</v>
      </c>
      <c r="B138" s="31" t="s">
        <v>108</v>
      </c>
      <c r="C138" s="31" t="s">
        <v>109</v>
      </c>
      <c r="D138" s="32" t="s">
        <v>502</v>
      </c>
      <c r="E138" s="37" t="s">
        <v>503</v>
      </c>
      <c r="F138" s="33">
        <v>696945.65</v>
      </c>
      <c r="G138" s="33">
        <v>627132.15</v>
      </c>
      <c r="H138" s="35"/>
      <c r="I138" s="33">
        <v>69813.5</v>
      </c>
      <c r="J138" s="33">
        <v>125426.43000000001</v>
      </c>
      <c r="K138" s="33">
        <v>219496.2525</v>
      </c>
      <c r="L138" s="33">
        <v>282209.46750000003</v>
      </c>
      <c r="M138" s="33">
        <v>0</v>
      </c>
      <c r="N138" s="33">
        <v>0</v>
      </c>
      <c r="O138" s="33">
        <v>0</v>
      </c>
      <c r="P138" s="33">
        <v>0</v>
      </c>
      <c r="Q138" s="33">
        <v>0</v>
      </c>
      <c r="R138" s="33">
        <v>0</v>
      </c>
      <c r="S138" s="33">
        <v>0</v>
      </c>
      <c r="T138" s="33">
        <v>0</v>
      </c>
      <c r="U138" s="33">
        <v>0</v>
      </c>
    </row>
    <row r="139" spans="1:21" ht="29" x14ac:dyDescent="0.35">
      <c r="A139" s="31" t="s">
        <v>504</v>
      </c>
      <c r="B139" s="31" t="s">
        <v>108</v>
      </c>
      <c r="C139" s="31" t="s">
        <v>109</v>
      </c>
      <c r="D139" s="32" t="s">
        <v>505</v>
      </c>
      <c r="E139" s="37" t="s">
        <v>506</v>
      </c>
      <c r="F139" s="33">
        <v>770000</v>
      </c>
      <c r="G139" s="33">
        <v>700000</v>
      </c>
      <c r="H139" s="35"/>
      <c r="I139" s="33">
        <v>70000</v>
      </c>
      <c r="J139" s="33">
        <v>140000</v>
      </c>
      <c r="K139" s="33">
        <v>174999.99999999994</v>
      </c>
      <c r="L139" s="33">
        <v>385000.00000000006</v>
      </c>
      <c r="M139" s="33">
        <v>0</v>
      </c>
      <c r="N139" s="33">
        <v>0</v>
      </c>
      <c r="O139" s="33">
        <v>0</v>
      </c>
      <c r="P139" s="33">
        <v>0</v>
      </c>
      <c r="Q139" s="33">
        <v>0</v>
      </c>
      <c r="R139" s="33">
        <v>0</v>
      </c>
      <c r="S139" s="33">
        <v>0</v>
      </c>
      <c r="T139" s="33">
        <v>0</v>
      </c>
      <c r="U139" s="33">
        <v>0</v>
      </c>
    </row>
    <row r="140" spans="1:21" ht="29" x14ac:dyDescent="0.35">
      <c r="A140" s="31" t="s">
        <v>507</v>
      </c>
      <c r="B140" s="31" t="s">
        <v>108</v>
      </c>
      <c r="C140" s="31" t="s">
        <v>109</v>
      </c>
      <c r="D140" s="32" t="s">
        <v>508</v>
      </c>
      <c r="E140" s="37" t="s">
        <v>509</v>
      </c>
      <c r="F140" s="33">
        <v>700000</v>
      </c>
      <c r="G140" s="33">
        <v>560000</v>
      </c>
      <c r="H140" s="35"/>
      <c r="I140" s="33">
        <v>140000</v>
      </c>
      <c r="J140" s="33">
        <v>112000</v>
      </c>
      <c r="K140" s="33">
        <v>196000</v>
      </c>
      <c r="L140" s="33">
        <v>252000</v>
      </c>
      <c r="M140" s="33">
        <v>0</v>
      </c>
      <c r="N140" s="33">
        <v>0</v>
      </c>
      <c r="O140" s="33">
        <v>0</v>
      </c>
      <c r="P140" s="33">
        <v>0</v>
      </c>
      <c r="Q140" s="33">
        <v>0</v>
      </c>
      <c r="R140" s="33">
        <v>0</v>
      </c>
      <c r="S140" s="33">
        <v>0</v>
      </c>
      <c r="T140" s="33">
        <v>0</v>
      </c>
      <c r="U140" s="33">
        <v>0</v>
      </c>
    </row>
    <row r="141" spans="1:21" ht="29" x14ac:dyDescent="0.35">
      <c r="A141" s="31" t="s">
        <v>510</v>
      </c>
      <c r="B141" s="31" t="s">
        <v>108</v>
      </c>
      <c r="C141" s="31" t="s">
        <v>109</v>
      </c>
      <c r="D141" s="32" t="s">
        <v>511</v>
      </c>
      <c r="E141" s="37" t="s">
        <v>512</v>
      </c>
      <c r="F141" s="33">
        <v>700000</v>
      </c>
      <c r="G141" s="33">
        <v>630000</v>
      </c>
      <c r="H141" s="35"/>
      <c r="I141" s="33">
        <v>70000</v>
      </c>
      <c r="J141" s="33">
        <v>126000</v>
      </c>
      <c r="K141" s="33">
        <v>220500</v>
      </c>
      <c r="L141" s="33">
        <v>283500</v>
      </c>
      <c r="M141" s="33">
        <v>0</v>
      </c>
      <c r="N141" s="33">
        <v>0</v>
      </c>
      <c r="O141" s="33">
        <v>0</v>
      </c>
      <c r="P141" s="33">
        <v>0</v>
      </c>
      <c r="Q141" s="33">
        <v>0</v>
      </c>
      <c r="R141" s="33">
        <v>0</v>
      </c>
      <c r="S141" s="33">
        <v>0</v>
      </c>
      <c r="T141" s="33">
        <v>0</v>
      </c>
      <c r="U141" s="33">
        <v>0</v>
      </c>
    </row>
    <row r="142" spans="1:21" ht="29" x14ac:dyDescent="0.35">
      <c r="A142" s="31" t="s">
        <v>513</v>
      </c>
      <c r="B142" s="31" t="s">
        <v>108</v>
      </c>
      <c r="C142" s="31" t="s">
        <v>109</v>
      </c>
      <c r="D142" s="32" t="s">
        <v>514</v>
      </c>
      <c r="E142" s="37" t="s">
        <v>515</v>
      </c>
      <c r="F142" s="33">
        <v>805000</v>
      </c>
      <c r="G142" s="33">
        <v>700000</v>
      </c>
      <c r="H142" s="35"/>
      <c r="I142" s="33">
        <v>105000</v>
      </c>
      <c r="J142" s="33">
        <v>140000</v>
      </c>
      <c r="K142" s="33">
        <v>245000</v>
      </c>
      <c r="L142" s="33">
        <v>245000</v>
      </c>
      <c r="M142" s="33">
        <v>70000</v>
      </c>
      <c r="N142" s="33">
        <v>0</v>
      </c>
      <c r="O142" s="33">
        <v>0</v>
      </c>
      <c r="P142" s="33">
        <v>0</v>
      </c>
      <c r="Q142" s="33">
        <v>0</v>
      </c>
      <c r="R142" s="33">
        <v>0</v>
      </c>
      <c r="S142" s="33">
        <v>0</v>
      </c>
      <c r="T142" s="33">
        <v>0</v>
      </c>
      <c r="U142" s="33">
        <v>0</v>
      </c>
    </row>
    <row r="143" spans="1:21" ht="29" x14ac:dyDescent="0.35">
      <c r="A143" s="31" t="s">
        <v>516</v>
      </c>
      <c r="B143" s="31" t="s">
        <v>108</v>
      </c>
      <c r="C143" s="31" t="s">
        <v>109</v>
      </c>
      <c r="D143" s="32" t="s">
        <v>517</v>
      </c>
      <c r="E143" s="37" t="s">
        <v>518</v>
      </c>
      <c r="F143" s="33">
        <v>700000</v>
      </c>
      <c r="G143" s="33">
        <v>595000</v>
      </c>
      <c r="H143" s="35"/>
      <c r="I143" s="33">
        <v>105000</v>
      </c>
      <c r="J143" s="33">
        <v>119000</v>
      </c>
      <c r="K143" s="33">
        <v>208250</v>
      </c>
      <c r="L143" s="33">
        <v>267750</v>
      </c>
      <c r="M143" s="33">
        <v>0</v>
      </c>
      <c r="N143" s="33">
        <v>0</v>
      </c>
      <c r="O143" s="33">
        <v>0</v>
      </c>
      <c r="P143" s="33">
        <v>0</v>
      </c>
      <c r="Q143" s="33">
        <v>0</v>
      </c>
      <c r="R143" s="33">
        <v>0</v>
      </c>
      <c r="S143" s="33">
        <v>0</v>
      </c>
      <c r="T143" s="33">
        <v>0</v>
      </c>
      <c r="U143" s="33">
        <v>0</v>
      </c>
    </row>
    <row r="144" spans="1:21" ht="29" x14ac:dyDescent="0.35">
      <c r="A144" s="31" t="s">
        <v>519</v>
      </c>
      <c r="B144" s="31" t="s">
        <v>108</v>
      </c>
      <c r="C144" s="31" t="s">
        <v>109</v>
      </c>
      <c r="D144" s="32" t="s">
        <v>520</v>
      </c>
      <c r="E144" s="37" t="s">
        <v>521</v>
      </c>
      <c r="F144" s="33">
        <v>744998.27999999991</v>
      </c>
      <c r="G144" s="33">
        <v>670498.44999999995</v>
      </c>
      <c r="H144" s="35"/>
      <c r="I144" s="33">
        <v>74499.83</v>
      </c>
      <c r="J144" s="33">
        <v>134099.69</v>
      </c>
      <c r="K144" s="33">
        <v>167624.61249999999</v>
      </c>
      <c r="L144" s="33">
        <v>368774.14750000002</v>
      </c>
      <c r="M144" s="33">
        <v>0</v>
      </c>
      <c r="N144" s="33">
        <v>0</v>
      </c>
      <c r="O144" s="33">
        <v>0</v>
      </c>
      <c r="P144" s="33">
        <v>0</v>
      </c>
      <c r="Q144" s="33">
        <v>0</v>
      </c>
      <c r="R144" s="33">
        <v>0</v>
      </c>
      <c r="S144" s="33">
        <v>0</v>
      </c>
      <c r="T144" s="33">
        <v>0</v>
      </c>
      <c r="U144" s="33">
        <v>0</v>
      </c>
    </row>
    <row r="145" spans="1:21" ht="29" x14ac:dyDescent="0.35">
      <c r="A145" s="31" t="s">
        <v>522</v>
      </c>
      <c r="B145" s="31" t="s">
        <v>108</v>
      </c>
      <c r="C145" s="31" t="s">
        <v>109</v>
      </c>
      <c r="D145" s="32" t="s">
        <v>523</v>
      </c>
      <c r="E145" s="37" t="s">
        <v>524</v>
      </c>
      <c r="F145" s="33">
        <v>770000</v>
      </c>
      <c r="G145" s="33">
        <v>693000</v>
      </c>
      <c r="H145" s="35"/>
      <c r="I145" s="33">
        <v>77000</v>
      </c>
      <c r="J145" s="33">
        <v>138600</v>
      </c>
      <c r="K145" s="33">
        <v>173249.99999999994</v>
      </c>
      <c r="L145" s="33">
        <v>381150.00000000006</v>
      </c>
      <c r="M145" s="33">
        <v>0</v>
      </c>
      <c r="N145" s="33">
        <v>0</v>
      </c>
      <c r="O145" s="33">
        <v>0</v>
      </c>
      <c r="P145" s="33">
        <v>0</v>
      </c>
      <c r="Q145" s="33">
        <v>0</v>
      </c>
      <c r="R145" s="33">
        <v>0</v>
      </c>
      <c r="S145" s="33">
        <v>0</v>
      </c>
      <c r="T145" s="33">
        <v>0</v>
      </c>
      <c r="U145" s="33">
        <v>0</v>
      </c>
    </row>
    <row r="146" spans="1:21" ht="29" x14ac:dyDescent="0.35">
      <c r="A146" s="31" t="s">
        <v>525</v>
      </c>
      <c r="B146" s="31" t="s">
        <v>108</v>
      </c>
      <c r="C146" s="31" t="s">
        <v>109</v>
      </c>
      <c r="D146" s="32" t="s">
        <v>526</v>
      </c>
      <c r="E146" s="37" t="s">
        <v>527</v>
      </c>
      <c r="F146" s="33">
        <v>880000</v>
      </c>
      <c r="G146" s="33">
        <v>680000</v>
      </c>
      <c r="H146" s="35"/>
      <c r="I146" s="33">
        <v>200000</v>
      </c>
      <c r="J146" s="33">
        <v>136000</v>
      </c>
      <c r="K146" s="33">
        <v>238000</v>
      </c>
      <c r="L146" s="33">
        <v>238000</v>
      </c>
      <c r="M146" s="33">
        <v>68000</v>
      </c>
      <c r="N146" s="33">
        <v>0</v>
      </c>
      <c r="O146" s="33">
        <v>0</v>
      </c>
      <c r="P146" s="33">
        <v>0</v>
      </c>
      <c r="Q146" s="33">
        <v>0</v>
      </c>
      <c r="R146" s="33">
        <v>0</v>
      </c>
      <c r="S146" s="33">
        <v>0</v>
      </c>
      <c r="T146" s="33">
        <v>0</v>
      </c>
      <c r="U146" s="33">
        <v>0</v>
      </c>
    </row>
    <row r="147" spans="1:21" ht="43.5" x14ac:dyDescent="0.35">
      <c r="A147" s="31" t="s">
        <v>528</v>
      </c>
      <c r="B147" s="31" t="s">
        <v>108</v>
      </c>
      <c r="C147" s="31" t="s">
        <v>109</v>
      </c>
      <c r="D147" s="32" t="s">
        <v>529</v>
      </c>
      <c r="E147" s="37" t="s">
        <v>530</v>
      </c>
      <c r="F147" s="33">
        <v>999192.17</v>
      </c>
      <c r="G147" s="33">
        <v>699434.52</v>
      </c>
      <c r="H147" s="35"/>
      <c r="I147" s="33">
        <v>299757.65000000002</v>
      </c>
      <c r="J147" s="33">
        <v>139886.90400000001</v>
      </c>
      <c r="K147" s="33">
        <v>209830.35600000003</v>
      </c>
      <c r="L147" s="33">
        <v>209830.35600000003</v>
      </c>
      <c r="M147" s="33">
        <v>139886.90400000001</v>
      </c>
      <c r="N147" s="33">
        <v>0</v>
      </c>
      <c r="O147" s="33">
        <v>0</v>
      </c>
      <c r="P147" s="33">
        <v>0</v>
      </c>
      <c r="Q147" s="33">
        <v>0</v>
      </c>
      <c r="R147" s="33">
        <v>0</v>
      </c>
      <c r="S147" s="33">
        <v>0</v>
      </c>
      <c r="T147" s="33">
        <v>0</v>
      </c>
      <c r="U147" s="33">
        <v>0</v>
      </c>
    </row>
    <row r="148" spans="1:21" ht="29" x14ac:dyDescent="0.35">
      <c r="A148" s="31" t="s">
        <v>531</v>
      </c>
      <c r="B148" s="31" t="s">
        <v>108</v>
      </c>
      <c r="C148" s="31" t="s">
        <v>109</v>
      </c>
      <c r="D148" s="32" t="s">
        <v>532</v>
      </c>
      <c r="E148" s="37" t="s">
        <v>533</v>
      </c>
      <c r="F148" s="33">
        <v>1966145.07</v>
      </c>
      <c r="G148" s="33">
        <v>700000</v>
      </c>
      <c r="H148" s="35"/>
      <c r="I148" s="33">
        <v>1266145.07</v>
      </c>
      <c r="J148" s="33">
        <v>140000</v>
      </c>
      <c r="K148" s="33">
        <v>140000</v>
      </c>
      <c r="L148" s="33">
        <v>140000</v>
      </c>
      <c r="M148" s="33">
        <v>280000</v>
      </c>
      <c r="N148" s="33">
        <v>0</v>
      </c>
      <c r="O148" s="33">
        <v>0</v>
      </c>
      <c r="P148" s="33">
        <v>0</v>
      </c>
      <c r="Q148" s="33">
        <v>0</v>
      </c>
      <c r="R148" s="33">
        <v>0</v>
      </c>
      <c r="S148" s="33">
        <v>0</v>
      </c>
      <c r="T148" s="33">
        <v>0</v>
      </c>
      <c r="U148" s="33">
        <v>0</v>
      </c>
    </row>
    <row r="149" spans="1:21" ht="29" x14ac:dyDescent="0.35">
      <c r="A149" s="31" t="s">
        <v>534</v>
      </c>
      <c r="B149" s="31" t="s">
        <v>108</v>
      </c>
      <c r="C149" s="31" t="s">
        <v>109</v>
      </c>
      <c r="D149" s="32" t="s">
        <v>535</v>
      </c>
      <c r="E149" s="37" t="s">
        <v>536</v>
      </c>
      <c r="F149" s="33">
        <v>1030000</v>
      </c>
      <c r="G149" s="33">
        <v>700000</v>
      </c>
      <c r="H149" s="35"/>
      <c r="I149" s="33">
        <v>330000</v>
      </c>
      <c r="J149" s="33">
        <v>140000</v>
      </c>
      <c r="K149" s="33">
        <v>175000</v>
      </c>
      <c r="L149" s="33">
        <v>175000</v>
      </c>
      <c r="M149" s="33">
        <v>210000</v>
      </c>
      <c r="N149" s="33">
        <v>0</v>
      </c>
      <c r="O149" s="33">
        <v>0</v>
      </c>
      <c r="P149" s="33">
        <v>0</v>
      </c>
      <c r="Q149" s="33">
        <v>0</v>
      </c>
      <c r="R149" s="33">
        <v>0</v>
      </c>
      <c r="S149" s="33">
        <v>0</v>
      </c>
      <c r="T149" s="33">
        <v>0</v>
      </c>
      <c r="U149" s="33">
        <v>0</v>
      </c>
    </row>
    <row r="150" spans="1:21" ht="29" x14ac:dyDescent="0.35">
      <c r="A150" s="31" t="s">
        <v>537</v>
      </c>
      <c r="B150" s="31" t="s">
        <v>108</v>
      </c>
      <c r="C150" s="31" t="s">
        <v>109</v>
      </c>
      <c r="D150" s="32" t="s">
        <v>538</v>
      </c>
      <c r="E150" s="37" t="s">
        <v>539</v>
      </c>
      <c r="F150" s="33">
        <v>751888.65</v>
      </c>
      <c r="G150" s="33">
        <v>676699.78</v>
      </c>
      <c r="H150" s="35"/>
      <c r="I150" s="33">
        <v>75188.87</v>
      </c>
      <c r="J150" s="33">
        <v>135339.95600000001</v>
      </c>
      <c r="K150" s="33">
        <v>169174.94499999995</v>
      </c>
      <c r="L150" s="33">
        <v>372184.87900000007</v>
      </c>
      <c r="M150" s="33">
        <v>0</v>
      </c>
      <c r="N150" s="33">
        <v>0</v>
      </c>
      <c r="O150" s="33">
        <v>0</v>
      </c>
      <c r="P150" s="33">
        <v>0</v>
      </c>
      <c r="Q150" s="33">
        <v>0</v>
      </c>
      <c r="R150" s="33">
        <v>0</v>
      </c>
      <c r="S150" s="33">
        <v>0</v>
      </c>
      <c r="T150" s="33">
        <v>0</v>
      </c>
      <c r="U150" s="33">
        <v>0</v>
      </c>
    </row>
    <row r="151" spans="1:21" ht="29" x14ac:dyDescent="0.35">
      <c r="A151" s="31" t="s">
        <v>540</v>
      </c>
      <c r="B151" s="31" t="s">
        <v>108</v>
      </c>
      <c r="C151" s="31" t="s">
        <v>109</v>
      </c>
      <c r="D151" s="32" t="s">
        <v>541</v>
      </c>
      <c r="E151" s="37" t="s">
        <v>542</v>
      </c>
      <c r="F151" s="33">
        <v>150000</v>
      </c>
      <c r="G151" s="33">
        <v>135000</v>
      </c>
      <c r="H151" s="35"/>
      <c r="I151" s="33">
        <v>15000</v>
      </c>
      <c r="J151" s="33">
        <v>27000</v>
      </c>
      <c r="K151" s="33">
        <v>108000</v>
      </c>
      <c r="L151" s="33">
        <v>0</v>
      </c>
      <c r="M151" s="33">
        <v>0</v>
      </c>
      <c r="N151" s="33">
        <v>0</v>
      </c>
      <c r="O151" s="33">
        <v>0</v>
      </c>
      <c r="P151" s="33">
        <v>0</v>
      </c>
      <c r="Q151" s="33">
        <v>0</v>
      </c>
      <c r="R151" s="33">
        <v>0</v>
      </c>
      <c r="S151" s="33">
        <v>0</v>
      </c>
      <c r="T151" s="33">
        <v>0</v>
      </c>
      <c r="U151" s="33">
        <v>0</v>
      </c>
    </row>
    <row r="152" spans="1:21" ht="29" x14ac:dyDescent="0.35">
      <c r="A152" s="31" t="s">
        <v>543</v>
      </c>
      <c r="B152" s="31" t="s">
        <v>108</v>
      </c>
      <c r="C152" s="31" t="s">
        <v>109</v>
      </c>
      <c r="D152" s="32" t="s">
        <v>544</v>
      </c>
      <c r="E152" s="37" t="s">
        <v>545</v>
      </c>
      <c r="F152" s="33">
        <v>299999.99</v>
      </c>
      <c r="G152" s="33">
        <v>269999.99</v>
      </c>
      <c r="H152" s="35"/>
      <c r="I152" s="33">
        <v>30000</v>
      </c>
      <c r="J152" s="33">
        <v>54000</v>
      </c>
      <c r="K152" s="33">
        <v>188999.99</v>
      </c>
      <c r="L152" s="33">
        <v>27000</v>
      </c>
      <c r="M152" s="33">
        <v>0</v>
      </c>
      <c r="N152" s="33">
        <v>0</v>
      </c>
      <c r="O152" s="33">
        <v>0</v>
      </c>
      <c r="P152" s="33">
        <v>0</v>
      </c>
      <c r="Q152" s="33">
        <v>0</v>
      </c>
      <c r="R152" s="33">
        <v>0</v>
      </c>
      <c r="S152" s="33">
        <v>0</v>
      </c>
      <c r="T152" s="33">
        <v>0</v>
      </c>
      <c r="U152" s="33">
        <v>0</v>
      </c>
    </row>
    <row r="153" spans="1:21" ht="29" x14ac:dyDescent="0.35">
      <c r="A153" s="31" t="s">
        <v>546</v>
      </c>
      <c r="B153" s="31" t="s">
        <v>108</v>
      </c>
      <c r="C153" s="31" t="s">
        <v>109</v>
      </c>
      <c r="D153" s="32" t="s">
        <v>547</v>
      </c>
      <c r="E153" s="37" t="s">
        <v>548</v>
      </c>
      <c r="F153" s="33">
        <v>1000000</v>
      </c>
      <c r="G153" s="33">
        <v>700000</v>
      </c>
      <c r="H153" s="35"/>
      <c r="I153" s="33">
        <v>300000</v>
      </c>
      <c r="J153" s="33">
        <v>140000</v>
      </c>
      <c r="K153" s="33">
        <v>175000</v>
      </c>
      <c r="L153" s="33">
        <v>175000</v>
      </c>
      <c r="M153" s="33">
        <v>210000</v>
      </c>
      <c r="N153" s="33">
        <v>0</v>
      </c>
      <c r="O153" s="33">
        <v>0</v>
      </c>
      <c r="P153" s="33">
        <v>0</v>
      </c>
      <c r="Q153" s="33">
        <v>0</v>
      </c>
      <c r="R153" s="33">
        <v>0</v>
      </c>
      <c r="S153" s="33">
        <v>0</v>
      </c>
      <c r="T153" s="33">
        <v>0</v>
      </c>
      <c r="U153" s="33">
        <v>0</v>
      </c>
    </row>
    <row r="154" spans="1:21" ht="29" x14ac:dyDescent="0.35">
      <c r="A154" s="31" t="s">
        <v>549</v>
      </c>
      <c r="B154" s="31" t="s">
        <v>108</v>
      </c>
      <c r="C154" s="31" t="s">
        <v>109</v>
      </c>
      <c r="D154" s="32" t="s">
        <v>550</v>
      </c>
      <c r="E154" s="37" t="s">
        <v>551</v>
      </c>
      <c r="F154" s="33">
        <v>805000</v>
      </c>
      <c r="G154" s="33">
        <v>700000</v>
      </c>
      <c r="H154" s="35"/>
      <c r="I154" s="33">
        <v>105000</v>
      </c>
      <c r="J154" s="33">
        <v>140000</v>
      </c>
      <c r="K154" s="33">
        <v>245000</v>
      </c>
      <c r="L154" s="33">
        <v>245000</v>
      </c>
      <c r="M154" s="33">
        <v>70000</v>
      </c>
      <c r="N154" s="33">
        <v>0</v>
      </c>
      <c r="O154" s="33">
        <v>0</v>
      </c>
      <c r="P154" s="33">
        <v>0</v>
      </c>
      <c r="Q154" s="33">
        <v>0</v>
      </c>
      <c r="R154" s="33">
        <v>0</v>
      </c>
      <c r="S154" s="33">
        <v>0</v>
      </c>
      <c r="T154" s="33">
        <v>0</v>
      </c>
      <c r="U154" s="33">
        <v>0</v>
      </c>
    </row>
    <row r="155" spans="1:21" ht="29" x14ac:dyDescent="0.35">
      <c r="A155" s="31" t="s">
        <v>552</v>
      </c>
      <c r="B155" s="31" t="s">
        <v>108</v>
      </c>
      <c r="C155" s="31" t="s">
        <v>109</v>
      </c>
      <c r="D155" s="32" t="s">
        <v>553</v>
      </c>
      <c r="E155" s="37" t="s">
        <v>554</v>
      </c>
      <c r="F155" s="33">
        <v>955629.21</v>
      </c>
      <c r="G155" s="33">
        <v>700000</v>
      </c>
      <c r="H155" s="35"/>
      <c r="I155" s="33">
        <v>255629.21</v>
      </c>
      <c r="J155" s="33">
        <v>140000</v>
      </c>
      <c r="K155" s="33">
        <v>210000</v>
      </c>
      <c r="L155" s="33">
        <v>210000</v>
      </c>
      <c r="M155" s="33">
        <v>140000</v>
      </c>
      <c r="N155" s="33">
        <v>0</v>
      </c>
      <c r="O155" s="33">
        <v>0</v>
      </c>
      <c r="P155" s="33">
        <v>0</v>
      </c>
      <c r="Q155" s="33">
        <v>0</v>
      </c>
      <c r="R155" s="33">
        <v>0</v>
      </c>
      <c r="S155" s="33">
        <v>0</v>
      </c>
      <c r="T155" s="33">
        <v>0</v>
      </c>
      <c r="U155" s="33">
        <v>0</v>
      </c>
    </row>
    <row r="156" spans="1:21" ht="29" x14ac:dyDescent="0.35">
      <c r="A156" s="31" t="s">
        <v>555</v>
      </c>
      <c r="B156" s="31" t="s">
        <v>108</v>
      </c>
      <c r="C156" s="31" t="s">
        <v>109</v>
      </c>
      <c r="D156" s="32" t="s">
        <v>556</v>
      </c>
      <c r="E156" s="37" t="s">
        <v>557</v>
      </c>
      <c r="F156" s="33">
        <v>134673.45000000001</v>
      </c>
      <c r="G156" s="33">
        <v>121000</v>
      </c>
      <c r="H156" s="35"/>
      <c r="I156" s="33">
        <v>13673.45</v>
      </c>
      <c r="J156" s="33">
        <v>24200</v>
      </c>
      <c r="K156" s="33">
        <v>96800</v>
      </c>
      <c r="L156" s="33">
        <v>0</v>
      </c>
      <c r="M156" s="33">
        <v>0</v>
      </c>
      <c r="N156" s="33">
        <v>0</v>
      </c>
      <c r="O156" s="33">
        <v>0</v>
      </c>
      <c r="P156" s="33">
        <v>0</v>
      </c>
      <c r="Q156" s="33">
        <v>0</v>
      </c>
      <c r="R156" s="33">
        <v>0</v>
      </c>
      <c r="S156" s="33">
        <v>0</v>
      </c>
      <c r="T156" s="33">
        <v>0</v>
      </c>
      <c r="U156" s="33">
        <v>0</v>
      </c>
    </row>
    <row r="157" spans="1:21" ht="29" x14ac:dyDescent="0.35">
      <c r="A157" s="31" t="s">
        <v>558</v>
      </c>
      <c r="B157" s="31" t="s">
        <v>108</v>
      </c>
      <c r="C157" s="31" t="s">
        <v>109</v>
      </c>
      <c r="D157" s="32" t="s">
        <v>559</v>
      </c>
      <c r="E157" s="37" t="s">
        <v>560</v>
      </c>
      <c r="F157" s="33">
        <v>644707.76</v>
      </c>
      <c r="G157" s="33">
        <v>549856.76</v>
      </c>
      <c r="H157" s="35"/>
      <c r="I157" s="33">
        <v>94851</v>
      </c>
      <c r="J157" s="33">
        <v>109971.35200000001</v>
      </c>
      <c r="K157" s="33">
        <v>219942.70399999997</v>
      </c>
      <c r="L157" s="33">
        <v>219942.70400000003</v>
      </c>
      <c r="M157" s="33">
        <v>0</v>
      </c>
      <c r="N157" s="33">
        <v>0</v>
      </c>
      <c r="O157" s="33">
        <v>0</v>
      </c>
      <c r="P157" s="33">
        <v>0</v>
      </c>
      <c r="Q157" s="33">
        <v>0</v>
      </c>
      <c r="R157" s="33">
        <v>0</v>
      </c>
      <c r="S157" s="33">
        <v>0</v>
      </c>
      <c r="T157" s="33">
        <v>0</v>
      </c>
      <c r="U157" s="33">
        <v>0</v>
      </c>
    </row>
    <row r="158" spans="1:21" ht="29" x14ac:dyDescent="0.35">
      <c r="A158" s="31" t="s">
        <v>561</v>
      </c>
      <c r="B158" s="31" t="s">
        <v>108</v>
      </c>
      <c r="C158" s="31" t="s">
        <v>109</v>
      </c>
      <c r="D158" s="32" t="s">
        <v>562</v>
      </c>
      <c r="E158" s="37" t="s">
        <v>563</v>
      </c>
      <c r="F158" s="33">
        <v>1654690.15</v>
      </c>
      <c r="G158" s="33">
        <v>700000</v>
      </c>
      <c r="H158" s="35"/>
      <c r="I158" s="33">
        <v>954690.15</v>
      </c>
      <c r="J158" s="33">
        <v>140000</v>
      </c>
      <c r="K158" s="33">
        <v>140000</v>
      </c>
      <c r="L158" s="33">
        <v>140000</v>
      </c>
      <c r="M158" s="33">
        <v>280000</v>
      </c>
      <c r="N158" s="33">
        <v>0</v>
      </c>
      <c r="O158" s="33">
        <v>0</v>
      </c>
      <c r="P158" s="33">
        <v>0</v>
      </c>
      <c r="Q158" s="33">
        <v>0</v>
      </c>
      <c r="R158" s="33">
        <v>0</v>
      </c>
      <c r="S158" s="33">
        <v>0</v>
      </c>
      <c r="T158" s="33">
        <v>0</v>
      </c>
      <c r="U158" s="33">
        <v>0</v>
      </c>
    </row>
    <row r="159" spans="1:21" ht="29" x14ac:dyDescent="0.35">
      <c r="A159" s="31" t="s">
        <v>564</v>
      </c>
      <c r="B159" s="31" t="s">
        <v>108</v>
      </c>
      <c r="C159" s="31" t="s">
        <v>109</v>
      </c>
      <c r="D159" s="32" t="s">
        <v>565</v>
      </c>
      <c r="E159" s="37" t="s">
        <v>566</v>
      </c>
      <c r="F159" s="33">
        <v>699572.39</v>
      </c>
      <c r="G159" s="33">
        <v>629615.15</v>
      </c>
      <c r="H159" s="35"/>
      <c r="I159" s="33">
        <v>69957.240000000005</v>
      </c>
      <c r="J159" s="33">
        <v>125923.03000000001</v>
      </c>
      <c r="K159" s="33">
        <v>220365.30249999999</v>
      </c>
      <c r="L159" s="33">
        <v>283326.8175</v>
      </c>
      <c r="M159" s="33">
        <v>0</v>
      </c>
      <c r="N159" s="33">
        <v>0</v>
      </c>
      <c r="O159" s="33">
        <v>0</v>
      </c>
      <c r="P159" s="33">
        <v>0</v>
      </c>
      <c r="Q159" s="33">
        <v>0</v>
      </c>
      <c r="R159" s="33">
        <v>0</v>
      </c>
      <c r="S159" s="33">
        <v>0</v>
      </c>
      <c r="T159" s="33">
        <v>0</v>
      </c>
      <c r="U159" s="33">
        <v>0</v>
      </c>
    </row>
    <row r="160" spans="1:21" ht="29" x14ac:dyDescent="0.35">
      <c r="A160" s="31" t="s">
        <v>567</v>
      </c>
      <c r="B160" s="31" t="s">
        <v>108</v>
      </c>
      <c r="C160" s="31" t="s">
        <v>109</v>
      </c>
      <c r="D160" s="32" t="s">
        <v>568</v>
      </c>
      <c r="E160" s="37" t="s">
        <v>569</v>
      </c>
      <c r="F160" s="33">
        <v>700000</v>
      </c>
      <c r="G160" s="33">
        <v>378490.45</v>
      </c>
      <c r="H160" s="35"/>
      <c r="I160" s="33">
        <v>321509.55</v>
      </c>
      <c r="J160" s="33">
        <v>75698.090000000011</v>
      </c>
      <c r="K160" s="33">
        <v>132471.65749999997</v>
      </c>
      <c r="L160" s="33">
        <v>170320.70250000001</v>
      </c>
      <c r="M160" s="33">
        <v>0</v>
      </c>
      <c r="N160" s="33">
        <v>0</v>
      </c>
      <c r="O160" s="33">
        <v>0</v>
      </c>
      <c r="P160" s="33">
        <v>0</v>
      </c>
      <c r="Q160" s="33">
        <v>0</v>
      </c>
      <c r="R160" s="33">
        <v>0</v>
      </c>
      <c r="S160" s="33">
        <v>0</v>
      </c>
      <c r="T160" s="33">
        <v>0</v>
      </c>
      <c r="U160" s="33">
        <v>0</v>
      </c>
    </row>
    <row r="161" spans="1:21" ht="29" x14ac:dyDescent="0.35">
      <c r="A161" s="31" t="s">
        <v>570</v>
      </c>
      <c r="B161" s="31" t="s">
        <v>108</v>
      </c>
      <c r="C161" s="31" t="s">
        <v>109</v>
      </c>
      <c r="D161" s="32" t="s">
        <v>571</v>
      </c>
      <c r="E161" s="37" t="s">
        <v>572</v>
      </c>
      <c r="F161" s="33">
        <v>1393359.74</v>
      </c>
      <c r="G161" s="33">
        <v>700000</v>
      </c>
      <c r="H161" s="35"/>
      <c r="I161" s="33">
        <v>693359.74</v>
      </c>
      <c r="J161" s="33">
        <v>140000</v>
      </c>
      <c r="K161" s="33">
        <v>140000</v>
      </c>
      <c r="L161" s="33">
        <v>140000</v>
      </c>
      <c r="M161" s="33">
        <v>280000</v>
      </c>
      <c r="N161" s="33">
        <v>0</v>
      </c>
      <c r="O161" s="33">
        <v>0</v>
      </c>
      <c r="P161" s="33">
        <v>0</v>
      </c>
      <c r="Q161" s="33">
        <v>0</v>
      </c>
      <c r="R161" s="33">
        <v>0</v>
      </c>
      <c r="S161" s="33">
        <v>0</v>
      </c>
      <c r="T161" s="33">
        <v>0</v>
      </c>
      <c r="U161" s="33">
        <v>0</v>
      </c>
    </row>
    <row r="162" spans="1:21" ht="29" x14ac:dyDescent="0.35">
      <c r="A162" s="31" t="s">
        <v>573</v>
      </c>
      <c r="B162" s="31" t="s">
        <v>108</v>
      </c>
      <c r="C162" s="31" t="s">
        <v>109</v>
      </c>
      <c r="D162" s="32" t="s">
        <v>574</v>
      </c>
      <c r="E162" s="37" t="s">
        <v>575</v>
      </c>
      <c r="F162" s="33">
        <v>830338.08</v>
      </c>
      <c r="G162" s="33">
        <v>680000</v>
      </c>
      <c r="H162" s="35"/>
      <c r="I162" s="33">
        <v>150338.07999999999</v>
      </c>
      <c r="J162" s="33">
        <v>136000</v>
      </c>
      <c r="K162" s="33">
        <v>238000</v>
      </c>
      <c r="L162" s="33">
        <v>238000</v>
      </c>
      <c r="M162" s="33">
        <v>68000</v>
      </c>
      <c r="N162" s="33">
        <v>0</v>
      </c>
      <c r="O162" s="33">
        <v>0</v>
      </c>
      <c r="P162" s="33">
        <v>0</v>
      </c>
      <c r="Q162" s="33">
        <v>0</v>
      </c>
      <c r="R162" s="33">
        <v>0</v>
      </c>
      <c r="S162" s="33">
        <v>0</v>
      </c>
      <c r="T162" s="33">
        <v>0</v>
      </c>
      <c r="U162" s="33">
        <v>0</v>
      </c>
    </row>
    <row r="163" spans="1:21" ht="43.5" x14ac:dyDescent="0.35">
      <c r="A163" s="31" t="s">
        <v>576</v>
      </c>
      <c r="B163" s="31" t="s">
        <v>108</v>
      </c>
      <c r="C163" s="31" t="s">
        <v>109</v>
      </c>
      <c r="D163" s="32" t="s">
        <v>577</v>
      </c>
      <c r="E163" s="37" t="s">
        <v>578</v>
      </c>
      <c r="F163" s="33">
        <v>805000</v>
      </c>
      <c r="G163" s="33">
        <v>684250</v>
      </c>
      <c r="H163" s="35"/>
      <c r="I163" s="33">
        <v>120750</v>
      </c>
      <c r="J163" s="33">
        <v>136850</v>
      </c>
      <c r="K163" s="33">
        <v>239487.5</v>
      </c>
      <c r="L163" s="33">
        <v>239487.5</v>
      </c>
      <c r="M163" s="33">
        <v>68425</v>
      </c>
      <c r="N163" s="33">
        <v>0</v>
      </c>
      <c r="O163" s="33">
        <v>0</v>
      </c>
      <c r="P163" s="33">
        <v>0</v>
      </c>
      <c r="Q163" s="33">
        <v>0</v>
      </c>
      <c r="R163" s="33">
        <v>0</v>
      </c>
      <c r="S163" s="33">
        <v>0</v>
      </c>
      <c r="T163" s="33">
        <v>0</v>
      </c>
      <c r="U163" s="33">
        <v>0</v>
      </c>
    </row>
    <row r="164" spans="1:21" ht="29" x14ac:dyDescent="0.35">
      <c r="A164" s="31" t="s">
        <v>579</v>
      </c>
      <c r="B164" s="31" t="s">
        <v>108</v>
      </c>
      <c r="C164" s="31" t="s">
        <v>109</v>
      </c>
      <c r="D164" s="32" t="s">
        <v>580</v>
      </c>
      <c r="E164" s="37" t="s">
        <v>581</v>
      </c>
      <c r="F164" s="33">
        <v>850000</v>
      </c>
      <c r="G164" s="33">
        <v>700000</v>
      </c>
      <c r="H164" s="35"/>
      <c r="I164" s="33">
        <v>150000</v>
      </c>
      <c r="J164" s="33">
        <v>140000</v>
      </c>
      <c r="K164" s="33">
        <v>245000</v>
      </c>
      <c r="L164" s="33">
        <v>245000</v>
      </c>
      <c r="M164" s="33">
        <v>70000</v>
      </c>
      <c r="N164" s="33">
        <v>0</v>
      </c>
      <c r="O164" s="33">
        <v>0</v>
      </c>
      <c r="P164" s="33">
        <v>0</v>
      </c>
      <c r="Q164" s="33">
        <v>0</v>
      </c>
      <c r="R164" s="33">
        <v>0</v>
      </c>
      <c r="S164" s="33">
        <v>0</v>
      </c>
      <c r="T164" s="33">
        <v>0</v>
      </c>
      <c r="U164" s="33">
        <v>0</v>
      </c>
    </row>
    <row r="165" spans="1:21" ht="29" x14ac:dyDescent="0.35">
      <c r="A165" s="31" t="s">
        <v>582</v>
      </c>
      <c r="B165" s="31" t="s">
        <v>108</v>
      </c>
      <c r="C165" s="31" t="s">
        <v>109</v>
      </c>
      <c r="D165" s="32" t="s">
        <v>583</v>
      </c>
      <c r="E165" s="37" t="s">
        <v>584</v>
      </c>
      <c r="F165" s="33">
        <v>819437.63</v>
      </c>
      <c r="G165" s="33">
        <v>700000</v>
      </c>
      <c r="H165" s="35"/>
      <c r="I165" s="33">
        <v>119437.63</v>
      </c>
      <c r="J165" s="33">
        <v>140000</v>
      </c>
      <c r="K165" s="33">
        <v>245000</v>
      </c>
      <c r="L165" s="33">
        <v>245000</v>
      </c>
      <c r="M165" s="33">
        <v>70000</v>
      </c>
      <c r="N165" s="33">
        <v>0</v>
      </c>
      <c r="O165" s="33">
        <v>0</v>
      </c>
      <c r="P165" s="33">
        <v>0</v>
      </c>
      <c r="Q165" s="33">
        <v>0</v>
      </c>
      <c r="R165" s="33">
        <v>0</v>
      </c>
      <c r="S165" s="33">
        <v>0</v>
      </c>
      <c r="T165" s="33">
        <v>0</v>
      </c>
      <c r="U165" s="33">
        <v>0</v>
      </c>
    </row>
    <row r="166" spans="1:21" ht="29" x14ac:dyDescent="0.35">
      <c r="A166" s="31" t="s">
        <v>585</v>
      </c>
      <c r="B166" s="31" t="s">
        <v>108</v>
      </c>
      <c r="C166" s="31" t="s">
        <v>109</v>
      </c>
      <c r="D166" s="32" t="s">
        <v>586</v>
      </c>
      <c r="E166" s="37" t="s">
        <v>587</v>
      </c>
      <c r="F166" s="33">
        <v>950955.06</v>
      </c>
      <c r="G166" s="33">
        <v>700000</v>
      </c>
      <c r="H166" s="35"/>
      <c r="I166" s="33">
        <v>250955.06</v>
      </c>
      <c r="J166" s="33">
        <v>140000</v>
      </c>
      <c r="K166" s="33">
        <v>210000</v>
      </c>
      <c r="L166" s="33">
        <v>210000</v>
      </c>
      <c r="M166" s="33">
        <v>140000</v>
      </c>
      <c r="N166" s="33">
        <v>0</v>
      </c>
      <c r="O166" s="33">
        <v>0</v>
      </c>
      <c r="P166" s="33">
        <v>0</v>
      </c>
      <c r="Q166" s="33">
        <v>0</v>
      </c>
      <c r="R166" s="33">
        <v>0</v>
      </c>
      <c r="S166" s="33">
        <v>0</v>
      </c>
      <c r="T166" s="33">
        <v>0</v>
      </c>
      <c r="U166" s="33">
        <v>0</v>
      </c>
    </row>
    <row r="167" spans="1:21" ht="29" x14ac:dyDescent="0.35">
      <c r="A167" s="31" t="s">
        <v>588</v>
      </c>
      <c r="B167" s="31" t="s">
        <v>108</v>
      </c>
      <c r="C167" s="31" t="s">
        <v>109</v>
      </c>
      <c r="D167" s="32" t="s">
        <v>591</v>
      </c>
      <c r="E167" s="37" t="s">
        <v>589</v>
      </c>
      <c r="F167" s="33">
        <v>14000000</v>
      </c>
      <c r="G167" s="33">
        <v>14000000</v>
      </c>
      <c r="H167" s="35"/>
      <c r="I167" s="33">
        <v>0</v>
      </c>
      <c r="J167" s="33">
        <v>2800000</v>
      </c>
      <c r="K167" s="33">
        <v>4200000</v>
      </c>
      <c r="L167" s="33">
        <v>4200000</v>
      </c>
      <c r="M167" s="33">
        <v>2800000</v>
      </c>
      <c r="N167" s="33">
        <v>0</v>
      </c>
      <c r="O167" s="33">
        <v>0</v>
      </c>
      <c r="P167" s="33">
        <v>0</v>
      </c>
      <c r="Q167" s="33">
        <v>0</v>
      </c>
      <c r="R167" s="33">
        <v>0</v>
      </c>
      <c r="S167" s="33">
        <v>0</v>
      </c>
      <c r="T167" s="33">
        <v>0</v>
      </c>
      <c r="U167" s="33">
        <v>0</v>
      </c>
    </row>
    <row r="168" spans="1:21" ht="29" x14ac:dyDescent="0.35">
      <c r="A168" s="31" t="s">
        <v>588</v>
      </c>
      <c r="B168" s="31" t="s">
        <v>108</v>
      </c>
      <c r="C168" s="31" t="s">
        <v>109</v>
      </c>
      <c r="D168" s="32" t="s">
        <v>591</v>
      </c>
      <c r="E168" s="37" t="s">
        <v>590</v>
      </c>
      <c r="F168" s="33">
        <v>4500000</v>
      </c>
      <c r="G168" s="33">
        <v>4500000</v>
      </c>
      <c r="H168" s="35"/>
      <c r="I168" s="33">
        <v>0</v>
      </c>
      <c r="J168" s="33">
        <v>900000</v>
      </c>
      <c r="K168" s="33">
        <v>1350000</v>
      </c>
      <c r="L168" s="33">
        <v>1350000</v>
      </c>
      <c r="M168" s="33">
        <v>900000</v>
      </c>
      <c r="N168" s="33">
        <v>0</v>
      </c>
      <c r="O168" s="33">
        <v>0</v>
      </c>
      <c r="P168" s="33">
        <v>0</v>
      </c>
      <c r="Q168" s="33">
        <v>0</v>
      </c>
      <c r="R168" s="33">
        <v>0</v>
      </c>
      <c r="S168" s="33">
        <v>0</v>
      </c>
      <c r="T168" s="33">
        <v>0</v>
      </c>
      <c r="U168" s="33">
        <v>0</v>
      </c>
    </row>
    <row r="169" spans="1:21" ht="29" x14ac:dyDescent="0.35">
      <c r="A169" s="31" t="s">
        <v>82</v>
      </c>
      <c r="B169" s="31" t="s">
        <v>130</v>
      </c>
      <c r="C169" s="31" t="s">
        <v>131</v>
      </c>
      <c r="D169" s="32" t="s">
        <v>132</v>
      </c>
      <c r="E169" s="37" t="s">
        <v>133</v>
      </c>
      <c r="F169" s="33">
        <v>12000000</v>
      </c>
      <c r="G169" s="33">
        <v>12000000</v>
      </c>
      <c r="H169" s="31"/>
      <c r="I169" s="33">
        <v>0</v>
      </c>
      <c r="J169" s="33">
        <v>0</v>
      </c>
      <c r="K169" s="33">
        <v>300000</v>
      </c>
      <c r="L169" s="33">
        <v>500000</v>
      </c>
      <c r="M169" s="33">
        <v>1200000</v>
      </c>
      <c r="N169" s="33">
        <v>1500000</v>
      </c>
      <c r="O169" s="33">
        <v>3500000</v>
      </c>
      <c r="P169" s="33">
        <v>5000000</v>
      </c>
      <c r="Q169" s="33">
        <v>0</v>
      </c>
      <c r="R169" s="33">
        <v>0</v>
      </c>
      <c r="S169" s="33">
        <v>0</v>
      </c>
      <c r="T169" s="33">
        <v>0</v>
      </c>
      <c r="U169" s="33">
        <v>0</v>
      </c>
    </row>
    <row r="170" spans="1:21" ht="29" x14ac:dyDescent="0.35">
      <c r="A170" s="31" t="s">
        <v>134</v>
      </c>
      <c r="B170" s="31" t="s">
        <v>130</v>
      </c>
      <c r="C170" s="31" t="s">
        <v>131</v>
      </c>
      <c r="D170" s="32" t="s">
        <v>135</v>
      </c>
      <c r="E170" s="37" t="s">
        <v>136</v>
      </c>
      <c r="F170" s="33">
        <v>20000000</v>
      </c>
      <c r="G170" s="33">
        <v>20000000</v>
      </c>
      <c r="H170" s="31"/>
      <c r="I170" s="33">
        <v>0</v>
      </c>
      <c r="J170" s="33">
        <v>0</v>
      </c>
      <c r="K170" s="33">
        <v>200000</v>
      </c>
      <c r="L170" s="33">
        <v>400000</v>
      </c>
      <c r="M170" s="33">
        <v>1000000</v>
      </c>
      <c r="N170" s="33">
        <v>4400000</v>
      </c>
      <c r="O170" s="33">
        <v>7000000</v>
      </c>
      <c r="P170" s="33">
        <v>7000000</v>
      </c>
      <c r="Q170" s="33">
        <v>0</v>
      </c>
      <c r="R170" s="33">
        <v>0</v>
      </c>
      <c r="S170" s="33">
        <v>0</v>
      </c>
      <c r="T170" s="33">
        <v>0</v>
      </c>
      <c r="U170" s="33">
        <v>0</v>
      </c>
    </row>
    <row r="171" spans="1:21" ht="29" x14ac:dyDescent="0.35">
      <c r="A171" s="31" t="s">
        <v>82</v>
      </c>
      <c r="B171" s="31" t="s">
        <v>130</v>
      </c>
      <c r="C171" s="31" t="s">
        <v>131</v>
      </c>
      <c r="D171" s="32" t="s">
        <v>137</v>
      </c>
      <c r="E171" s="37" t="s">
        <v>138</v>
      </c>
      <c r="F171" s="33">
        <v>434271262.30000001</v>
      </c>
      <c r="G171" s="33">
        <v>120000000</v>
      </c>
      <c r="H171" s="31"/>
      <c r="I171" s="33">
        <v>314271262.30000001</v>
      </c>
      <c r="J171" s="33">
        <v>0</v>
      </c>
      <c r="K171" s="33">
        <v>1200000</v>
      </c>
      <c r="L171" s="33">
        <v>2400000</v>
      </c>
      <c r="M171" s="33">
        <v>7000000</v>
      </c>
      <c r="N171" s="33">
        <v>8000000</v>
      </c>
      <c r="O171" s="33">
        <v>8400000</v>
      </c>
      <c r="P171" s="33">
        <v>10000000</v>
      </c>
      <c r="Q171" s="33">
        <v>20000000</v>
      </c>
      <c r="R171" s="33">
        <v>25000000</v>
      </c>
      <c r="S171" s="33">
        <v>38000000</v>
      </c>
      <c r="T171" s="33">
        <v>0</v>
      </c>
      <c r="U171" s="33">
        <v>0</v>
      </c>
    </row>
    <row r="172" spans="1:21" ht="29" x14ac:dyDescent="0.35">
      <c r="A172" s="31" t="s">
        <v>139</v>
      </c>
      <c r="B172" s="31" t="s">
        <v>130</v>
      </c>
      <c r="C172" s="31" t="s">
        <v>131</v>
      </c>
      <c r="D172" s="32" t="s">
        <v>140</v>
      </c>
      <c r="E172" s="37" t="s">
        <v>141</v>
      </c>
      <c r="F172" s="33">
        <v>5000000</v>
      </c>
      <c r="G172" s="33">
        <v>5000000</v>
      </c>
      <c r="H172" s="31"/>
      <c r="I172" s="33">
        <v>0</v>
      </c>
      <c r="J172" s="33">
        <v>0</v>
      </c>
      <c r="K172" s="33">
        <v>0</v>
      </c>
      <c r="L172" s="33">
        <v>300000</v>
      </c>
      <c r="M172" s="33">
        <v>600000</v>
      </c>
      <c r="N172" s="33">
        <v>2000000</v>
      </c>
      <c r="O172" s="33">
        <v>2100000</v>
      </c>
      <c r="P172" s="33">
        <v>0</v>
      </c>
      <c r="Q172" s="33">
        <v>0</v>
      </c>
      <c r="R172" s="33">
        <v>0</v>
      </c>
      <c r="S172" s="33">
        <v>0</v>
      </c>
      <c r="T172" s="33">
        <v>0</v>
      </c>
      <c r="U172" s="33">
        <v>0</v>
      </c>
    </row>
    <row r="173" spans="1:21" ht="29" x14ac:dyDescent="0.35">
      <c r="A173" s="31" t="s">
        <v>142</v>
      </c>
      <c r="B173" s="31" t="s">
        <v>130</v>
      </c>
      <c r="C173" s="31" t="s">
        <v>131</v>
      </c>
      <c r="D173" s="32" t="s">
        <v>143</v>
      </c>
      <c r="E173" s="37" t="s">
        <v>144</v>
      </c>
      <c r="F173" s="33">
        <v>7500000</v>
      </c>
      <c r="G173" s="33">
        <v>7500000</v>
      </c>
      <c r="H173" s="31"/>
      <c r="I173" s="33">
        <v>0</v>
      </c>
      <c r="J173" s="33">
        <v>0</v>
      </c>
      <c r="K173" s="33">
        <v>75000</v>
      </c>
      <c r="L173" s="33">
        <v>500000</v>
      </c>
      <c r="M173" s="33">
        <v>1500000</v>
      </c>
      <c r="N173" s="33">
        <v>2000000</v>
      </c>
      <c r="O173" s="33">
        <v>3425000</v>
      </c>
      <c r="P173" s="33">
        <v>0</v>
      </c>
      <c r="Q173" s="33">
        <v>0</v>
      </c>
      <c r="R173" s="33">
        <v>0</v>
      </c>
      <c r="S173" s="33">
        <v>0</v>
      </c>
      <c r="T173" s="33">
        <v>0</v>
      </c>
      <c r="U173" s="33">
        <v>0</v>
      </c>
    </row>
    <row r="174" spans="1:21" ht="29" x14ac:dyDescent="0.35">
      <c r="A174" s="31" t="s">
        <v>145</v>
      </c>
      <c r="B174" s="31" t="s">
        <v>130</v>
      </c>
      <c r="C174" s="31" t="s">
        <v>131</v>
      </c>
      <c r="D174" s="32" t="s">
        <v>146</v>
      </c>
      <c r="E174" s="37" t="s">
        <v>147</v>
      </c>
      <c r="F174" s="33">
        <v>39221704</v>
      </c>
      <c r="G174" s="33">
        <v>17528950.410000011</v>
      </c>
      <c r="H174" s="35"/>
      <c r="I174" s="33">
        <v>21692753.589999989</v>
      </c>
      <c r="J174" s="33">
        <v>0</v>
      </c>
      <c r="K174" s="33">
        <v>375864</v>
      </c>
      <c r="L174" s="33">
        <v>902075</v>
      </c>
      <c r="M174" s="33">
        <v>2631052</v>
      </c>
      <c r="N174" s="33">
        <v>6013834</v>
      </c>
      <c r="O174" s="33">
        <v>7606125.4100000001</v>
      </c>
      <c r="P174" s="33">
        <v>0</v>
      </c>
      <c r="Q174" s="33">
        <v>0</v>
      </c>
      <c r="R174" s="33">
        <v>0</v>
      </c>
      <c r="S174" s="33">
        <v>0</v>
      </c>
      <c r="T174" s="33">
        <v>0</v>
      </c>
      <c r="U174" s="33">
        <v>0</v>
      </c>
    </row>
    <row r="175" spans="1:21" ht="29" x14ac:dyDescent="0.35">
      <c r="A175" s="31" t="s">
        <v>148</v>
      </c>
      <c r="B175" s="31" t="s">
        <v>130</v>
      </c>
      <c r="C175" s="31" t="s">
        <v>131</v>
      </c>
      <c r="D175" s="32" t="s">
        <v>149</v>
      </c>
      <c r="E175" s="37" t="s">
        <v>150</v>
      </c>
      <c r="F175" s="33">
        <v>10531000</v>
      </c>
      <c r="G175" s="33">
        <v>10531000</v>
      </c>
      <c r="H175" s="31"/>
      <c r="I175" s="33">
        <v>0</v>
      </c>
      <c r="J175" s="33">
        <v>0</v>
      </c>
      <c r="K175" s="33">
        <v>1000000</v>
      </c>
      <c r="L175" s="33">
        <v>2000000</v>
      </c>
      <c r="M175" s="33">
        <v>3500000</v>
      </c>
      <c r="N175" s="33">
        <v>4031000</v>
      </c>
      <c r="O175" s="33">
        <v>0</v>
      </c>
      <c r="P175" s="33">
        <v>0</v>
      </c>
      <c r="Q175" s="33">
        <v>0</v>
      </c>
      <c r="R175" s="33">
        <v>0</v>
      </c>
      <c r="S175" s="33">
        <v>0</v>
      </c>
      <c r="T175" s="33">
        <v>0</v>
      </c>
      <c r="U175" s="33">
        <v>0</v>
      </c>
    </row>
    <row r="176" spans="1:21" ht="29" x14ac:dyDescent="0.35">
      <c r="A176" s="31" t="s">
        <v>151</v>
      </c>
      <c r="B176" s="31" t="s">
        <v>130</v>
      </c>
      <c r="C176" s="31" t="s">
        <v>131</v>
      </c>
      <c r="D176" s="32" t="s">
        <v>152</v>
      </c>
      <c r="E176" s="37" t="s">
        <v>153</v>
      </c>
      <c r="F176" s="33">
        <v>110000000</v>
      </c>
      <c r="G176" s="33">
        <v>47000000</v>
      </c>
      <c r="H176" s="31"/>
      <c r="I176" s="33">
        <v>63000000</v>
      </c>
      <c r="J176" s="33">
        <v>0</v>
      </c>
      <c r="K176" s="33">
        <v>470000</v>
      </c>
      <c r="L176" s="33">
        <v>940000</v>
      </c>
      <c r="M176" s="33">
        <v>2350000</v>
      </c>
      <c r="N176" s="33">
        <v>5000000</v>
      </c>
      <c r="O176" s="33">
        <v>8000000</v>
      </c>
      <c r="P176" s="33">
        <v>12000000</v>
      </c>
      <c r="Q176" s="33">
        <v>9000000</v>
      </c>
      <c r="R176" s="33">
        <v>9240000</v>
      </c>
      <c r="S176" s="33">
        <v>0</v>
      </c>
      <c r="T176" s="33">
        <v>0</v>
      </c>
      <c r="U176" s="33">
        <v>0</v>
      </c>
    </row>
    <row r="177" spans="1:22" ht="29" x14ac:dyDescent="0.35">
      <c r="A177" s="31" t="s">
        <v>154</v>
      </c>
      <c r="B177" s="31" t="s">
        <v>130</v>
      </c>
      <c r="C177" s="31" t="s">
        <v>131</v>
      </c>
      <c r="D177" s="32" t="s">
        <v>592</v>
      </c>
      <c r="E177" s="37" t="s">
        <v>155</v>
      </c>
      <c r="F177" s="33">
        <v>1017127733.4299999</v>
      </c>
      <c r="G177" s="33">
        <v>60000000</v>
      </c>
      <c r="H177" s="31"/>
      <c r="I177" s="33">
        <v>957127733.42999995</v>
      </c>
      <c r="J177" s="33">
        <v>0</v>
      </c>
      <c r="K177" s="33">
        <v>600000</v>
      </c>
      <c r="L177" s="33">
        <v>600000</v>
      </c>
      <c r="M177" s="33">
        <v>3000000</v>
      </c>
      <c r="N177" s="33">
        <v>4800000</v>
      </c>
      <c r="O177" s="33">
        <v>8000000</v>
      </c>
      <c r="P177" s="33">
        <v>12000000</v>
      </c>
      <c r="Q177" s="33">
        <v>13000000</v>
      </c>
      <c r="R177" s="33">
        <v>18000000</v>
      </c>
      <c r="S177" s="33">
        <v>0</v>
      </c>
      <c r="T177" s="33">
        <v>0</v>
      </c>
      <c r="U177" s="33">
        <v>0</v>
      </c>
    </row>
    <row r="178" spans="1:22" ht="29" x14ac:dyDescent="0.35">
      <c r="A178" s="31" t="s">
        <v>156</v>
      </c>
      <c r="B178" s="31" t="s">
        <v>130</v>
      </c>
      <c r="C178" s="31" t="s">
        <v>131</v>
      </c>
      <c r="D178" s="32" t="s">
        <v>157</v>
      </c>
      <c r="E178" s="37" t="s">
        <v>158</v>
      </c>
      <c r="F178" s="33">
        <v>6000000</v>
      </c>
      <c r="G178" s="33">
        <v>3000000</v>
      </c>
      <c r="H178" s="31"/>
      <c r="I178" s="33">
        <v>3000000</v>
      </c>
      <c r="J178" s="33">
        <v>0</v>
      </c>
      <c r="K178" s="33">
        <v>0</v>
      </c>
      <c r="L178" s="33">
        <v>60000</v>
      </c>
      <c r="M178" s="33">
        <v>350000</v>
      </c>
      <c r="N178" s="33">
        <v>1000000</v>
      </c>
      <c r="O178" s="33">
        <v>1590000</v>
      </c>
      <c r="P178" s="33">
        <v>0</v>
      </c>
      <c r="Q178" s="33">
        <v>0</v>
      </c>
      <c r="R178" s="33">
        <v>0</v>
      </c>
      <c r="S178" s="33">
        <v>0</v>
      </c>
      <c r="T178" s="33">
        <v>0</v>
      </c>
      <c r="U178" s="33">
        <v>0</v>
      </c>
    </row>
    <row r="179" spans="1:22" ht="43.5" x14ac:dyDescent="0.35">
      <c r="A179" s="31" t="s">
        <v>159</v>
      </c>
      <c r="B179" s="31" t="s">
        <v>130</v>
      </c>
      <c r="C179" s="31" t="s">
        <v>131</v>
      </c>
      <c r="D179" s="32" t="s">
        <v>160</v>
      </c>
      <c r="E179" s="37" t="s">
        <v>161</v>
      </c>
      <c r="F179" s="33">
        <v>100107200</v>
      </c>
      <c r="G179" s="33">
        <v>83107200</v>
      </c>
      <c r="H179" s="31"/>
      <c r="I179" s="33">
        <v>17000000</v>
      </c>
      <c r="J179" s="33">
        <v>0</v>
      </c>
      <c r="K179" s="33">
        <v>0</v>
      </c>
      <c r="L179" s="33">
        <v>1662144</v>
      </c>
      <c r="M179" s="33">
        <v>6000000</v>
      </c>
      <c r="N179" s="33">
        <v>7000000</v>
      </c>
      <c r="O179" s="33">
        <v>10000000</v>
      </c>
      <c r="P179" s="33">
        <v>17445056</v>
      </c>
      <c r="Q179" s="33">
        <v>20000000</v>
      </c>
      <c r="R179" s="33">
        <v>21000000</v>
      </c>
      <c r="S179" s="33">
        <v>0</v>
      </c>
      <c r="T179" s="33">
        <v>0</v>
      </c>
      <c r="U179" s="33">
        <v>0</v>
      </c>
    </row>
    <row r="180" spans="1:22" ht="29" x14ac:dyDescent="0.35">
      <c r="A180" s="31" t="s">
        <v>162</v>
      </c>
      <c r="B180" s="31" t="s">
        <v>130</v>
      </c>
      <c r="C180" s="31" t="s">
        <v>131</v>
      </c>
      <c r="D180" s="32" t="s">
        <v>163</v>
      </c>
      <c r="E180" s="37" t="s">
        <v>164</v>
      </c>
      <c r="F180" s="33">
        <v>50000000</v>
      </c>
      <c r="G180" s="33">
        <v>50000000</v>
      </c>
      <c r="H180" s="31"/>
      <c r="I180" s="33">
        <v>0</v>
      </c>
      <c r="J180" s="33">
        <v>0</v>
      </c>
      <c r="K180" s="33">
        <v>500000</v>
      </c>
      <c r="L180" s="33">
        <v>1000000</v>
      </c>
      <c r="M180" s="33">
        <v>2500000</v>
      </c>
      <c r="N180" s="33">
        <v>10000000</v>
      </c>
      <c r="O180" s="33">
        <v>16000000</v>
      </c>
      <c r="P180" s="33">
        <v>20000000</v>
      </c>
      <c r="Q180" s="33">
        <v>0</v>
      </c>
      <c r="R180" s="33">
        <v>0</v>
      </c>
      <c r="S180" s="33">
        <v>0</v>
      </c>
      <c r="T180" s="33">
        <v>0</v>
      </c>
      <c r="U180" s="33">
        <v>0</v>
      </c>
    </row>
    <row r="181" spans="1:22" ht="29" x14ac:dyDescent="0.35">
      <c r="A181" s="31" t="s">
        <v>82</v>
      </c>
      <c r="B181" s="31" t="s">
        <v>130</v>
      </c>
      <c r="C181" s="31" t="s">
        <v>131</v>
      </c>
      <c r="D181" s="32" t="s">
        <v>165</v>
      </c>
      <c r="E181" s="37" t="s">
        <v>166</v>
      </c>
      <c r="F181" s="33">
        <v>2500000</v>
      </c>
      <c r="G181" s="33">
        <v>2500000</v>
      </c>
      <c r="H181" s="31"/>
      <c r="I181" s="33">
        <v>0</v>
      </c>
      <c r="J181" s="33">
        <v>0</v>
      </c>
      <c r="K181" s="33">
        <v>50000</v>
      </c>
      <c r="L181" s="33">
        <v>150000</v>
      </c>
      <c r="M181" s="33">
        <v>500000</v>
      </c>
      <c r="N181" s="33">
        <v>800000</v>
      </c>
      <c r="O181" s="33">
        <v>1000000</v>
      </c>
      <c r="P181" s="33">
        <v>0</v>
      </c>
      <c r="Q181" s="33">
        <v>0</v>
      </c>
      <c r="R181" s="33">
        <v>0</v>
      </c>
      <c r="S181" s="33">
        <v>0</v>
      </c>
      <c r="T181" s="33">
        <v>0</v>
      </c>
      <c r="U181" s="33">
        <v>0</v>
      </c>
    </row>
    <row r="182" spans="1:22" ht="29" x14ac:dyDescent="0.35">
      <c r="A182" s="31" t="s">
        <v>82</v>
      </c>
      <c r="B182" s="31" t="s">
        <v>130</v>
      </c>
      <c r="C182" s="31" t="s">
        <v>131</v>
      </c>
      <c r="D182" s="32" t="s">
        <v>167</v>
      </c>
      <c r="E182" s="37" t="s">
        <v>168</v>
      </c>
      <c r="F182" s="33">
        <v>3000000</v>
      </c>
      <c r="G182" s="33">
        <v>3000000</v>
      </c>
      <c r="H182" s="31"/>
      <c r="I182" s="33">
        <v>0</v>
      </c>
      <c r="J182" s="33">
        <v>0</v>
      </c>
      <c r="K182" s="33">
        <v>30000</v>
      </c>
      <c r="L182" s="33">
        <v>60000</v>
      </c>
      <c r="M182" s="33">
        <v>600000</v>
      </c>
      <c r="N182" s="33">
        <v>1000000</v>
      </c>
      <c r="O182" s="33">
        <v>1310000</v>
      </c>
      <c r="P182" s="33">
        <v>0</v>
      </c>
      <c r="Q182" s="33">
        <v>0</v>
      </c>
      <c r="R182" s="33">
        <v>0</v>
      </c>
      <c r="S182" s="33">
        <v>0</v>
      </c>
      <c r="T182" s="33">
        <v>0</v>
      </c>
      <c r="U182" s="33">
        <v>0</v>
      </c>
    </row>
    <row r="183" spans="1:22" ht="29" x14ac:dyDescent="0.35">
      <c r="A183" s="31" t="s">
        <v>82</v>
      </c>
      <c r="B183" s="31" t="s">
        <v>41</v>
      </c>
      <c r="C183" s="31" t="s">
        <v>42</v>
      </c>
      <c r="D183" s="32" t="s">
        <v>169</v>
      </c>
      <c r="E183" s="37" t="s">
        <v>170</v>
      </c>
      <c r="F183" s="33">
        <v>10000000</v>
      </c>
      <c r="G183" s="33">
        <v>10000000</v>
      </c>
      <c r="H183" s="31"/>
      <c r="I183" s="33">
        <v>0</v>
      </c>
      <c r="J183" s="33">
        <v>0</v>
      </c>
      <c r="K183" s="33">
        <v>100000</v>
      </c>
      <c r="L183" s="33">
        <v>200000</v>
      </c>
      <c r="M183" s="33">
        <v>2000000</v>
      </c>
      <c r="N183" s="33">
        <v>3000000</v>
      </c>
      <c r="O183" s="33">
        <v>4700000</v>
      </c>
      <c r="P183" s="33">
        <v>0</v>
      </c>
      <c r="Q183" s="33">
        <v>0</v>
      </c>
      <c r="R183" s="33">
        <v>0</v>
      </c>
      <c r="S183" s="33">
        <v>0</v>
      </c>
      <c r="T183" s="33">
        <v>0</v>
      </c>
      <c r="U183" s="33">
        <v>0</v>
      </c>
    </row>
    <row r="184" spans="1:22" ht="24.75" customHeight="1" x14ac:dyDescent="0.35">
      <c r="F184" s="79">
        <f>SUM(F3:F183)</f>
        <v>3623943848.0330005</v>
      </c>
      <c r="G184" s="79">
        <f t="shared" ref="G184:H184" si="0">SUM(G3:G183)</f>
        <v>1887666405.4430001</v>
      </c>
      <c r="H184" s="79">
        <f t="shared" si="0"/>
        <v>188556713.19</v>
      </c>
      <c r="I184" s="79">
        <f>SUM(I3:I183)</f>
        <v>1547720729.4000001</v>
      </c>
      <c r="J184" s="33">
        <f>SUM(J3:J183)</f>
        <v>32870253.142000008</v>
      </c>
      <c r="K184" s="33">
        <f t="shared" ref="K184:U184" si="1">SUM(K3:K183)</f>
        <v>62094392.831800006</v>
      </c>
      <c r="L184" s="33">
        <f t="shared" si="1"/>
        <v>88763880.592600003</v>
      </c>
      <c r="M184" s="33">
        <f t="shared" si="1"/>
        <v>111738555.971</v>
      </c>
      <c r="N184" s="33">
        <f t="shared" si="1"/>
        <v>165704711.69</v>
      </c>
      <c r="O184" s="33">
        <f t="shared" si="1"/>
        <v>248174793.28</v>
      </c>
      <c r="P184" s="33">
        <f t="shared" si="1"/>
        <v>233076031.78260002</v>
      </c>
      <c r="Q184" s="33">
        <f t="shared" si="1"/>
        <v>282119438.6400001</v>
      </c>
      <c r="R184" s="33">
        <f t="shared" si="1"/>
        <v>280602947</v>
      </c>
      <c r="S184" s="33">
        <f t="shared" si="1"/>
        <v>239795739</v>
      </c>
      <c r="T184" s="33">
        <f t="shared" si="1"/>
        <v>120654848.01000001</v>
      </c>
      <c r="U184" s="33">
        <f t="shared" si="1"/>
        <v>22070813.5</v>
      </c>
      <c r="V184" s="36"/>
    </row>
    <row r="185" spans="1:22" x14ac:dyDescent="0.35">
      <c r="G185" s="79"/>
    </row>
  </sheetData>
  <mergeCells count="1">
    <mergeCell ref="A1:U1"/>
  </mergeCells>
  <printOptions horizontalCentered="1"/>
  <pageMargins left="0.11811023622047245" right="0.11811023622047245" top="0.15748031496062992" bottom="0.15748031496062992" header="0" footer="0"/>
  <pageSetup paperSize="9" scale="3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06911-2768-4439-94E1-CD8FBBF52098}">
  <sheetPr>
    <pageSetUpPr fitToPage="1"/>
  </sheetPr>
  <dimension ref="A1:T84"/>
  <sheetViews>
    <sheetView view="pageBreakPreview" zoomScaleNormal="100" zoomScaleSheetLayoutView="100" workbookViewId="0">
      <selection sqref="A1:T84"/>
    </sheetView>
  </sheetViews>
  <sheetFormatPr defaultColWidth="9.1796875" defaultRowHeight="14.5" x14ac:dyDescent="0.35"/>
  <cols>
    <col min="1" max="1" width="18.54296875" style="1" customWidth="1"/>
    <col min="2" max="2" width="15.26953125" style="1" customWidth="1"/>
    <col min="3" max="3" width="14.54296875" style="1" customWidth="1"/>
    <col min="4" max="4" width="17.1796875" style="1" customWidth="1"/>
    <col min="5" max="5" width="28.26953125" style="1" customWidth="1"/>
    <col min="6" max="6" width="16.26953125" style="1" bestFit="1" customWidth="1"/>
    <col min="7" max="7" width="17.1796875" style="1" bestFit="1" customWidth="1"/>
    <col min="8" max="8" width="16.26953125" style="1" bestFit="1" customWidth="1"/>
    <col min="9" max="9" width="15.81640625" style="1" customWidth="1"/>
    <col min="10" max="10" width="13.54296875" style="1" customWidth="1"/>
    <col min="11" max="19" width="15" style="1" bestFit="1" customWidth="1"/>
    <col min="20" max="20" width="14.26953125" style="1" bestFit="1" customWidth="1"/>
    <col min="21" max="16384" width="9.1796875" style="1"/>
  </cols>
  <sheetData>
    <row r="1" spans="1:20" ht="54" customHeight="1" x14ac:dyDescent="0.35">
      <c r="A1" s="148" t="s">
        <v>1286</v>
      </c>
      <c r="B1" s="148"/>
      <c r="C1" s="148"/>
      <c r="D1" s="148"/>
      <c r="E1" s="148"/>
      <c r="F1" s="148"/>
      <c r="G1" s="148"/>
      <c r="H1" s="148"/>
      <c r="I1" s="148"/>
      <c r="J1" s="148"/>
      <c r="K1" s="148"/>
      <c r="L1" s="148"/>
      <c r="M1" s="148"/>
      <c r="N1" s="148"/>
      <c r="O1" s="148"/>
      <c r="P1" s="148"/>
      <c r="Q1" s="148"/>
      <c r="R1" s="148"/>
      <c r="S1" s="148"/>
      <c r="T1" s="148"/>
    </row>
    <row r="2" spans="1:20" ht="49.5" customHeight="1" x14ac:dyDescent="0.35">
      <c r="A2" s="44" t="s">
        <v>1</v>
      </c>
      <c r="B2" s="44" t="s">
        <v>2</v>
      </c>
      <c r="C2" s="44" t="s">
        <v>3</v>
      </c>
      <c r="D2" s="44" t="s">
        <v>4</v>
      </c>
      <c r="E2" s="44" t="s">
        <v>5</v>
      </c>
      <c r="F2" s="44" t="s">
        <v>6</v>
      </c>
      <c r="G2" s="44" t="s">
        <v>7</v>
      </c>
      <c r="H2" s="44" t="s">
        <v>8</v>
      </c>
      <c r="I2" s="44" t="s">
        <v>871</v>
      </c>
      <c r="J2" s="75">
        <v>2024</v>
      </c>
      <c r="K2" s="75">
        <v>2025</v>
      </c>
      <c r="L2" s="75">
        <v>2026</v>
      </c>
      <c r="M2" s="75">
        <v>2027</v>
      </c>
      <c r="N2" s="75">
        <v>2028</v>
      </c>
      <c r="O2" s="75">
        <v>2029</v>
      </c>
      <c r="P2" s="75">
        <v>2030</v>
      </c>
      <c r="Q2" s="75">
        <v>2031</v>
      </c>
      <c r="R2" s="75">
        <v>2032</v>
      </c>
      <c r="S2" s="75">
        <v>2033</v>
      </c>
      <c r="T2" s="75">
        <v>2034</v>
      </c>
    </row>
    <row r="3" spans="1:20" ht="43.5" x14ac:dyDescent="0.35">
      <c r="A3" s="48" t="s">
        <v>879</v>
      </c>
      <c r="B3" s="12" t="s">
        <v>84</v>
      </c>
      <c r="C3" s="12" t="s">
        <v>85</v>
      </c>
      <c r="D3" s="32" t="s">
        <v>880</v>
      </c>
      <c r="E3" s="48" t="s">
        <v>881</v>
      </c>
      <c r="F3" s="13">
        <v>300000</v>
      </c>
      <c r="G3" s="13">
        <v>300000</v>
      </c>
      <c r="H3" s="13">
        <v>0</v>
      </c>
      <c r="I3" s="49"/>
      <c r="J3" s="13">
        <v>3000</v>
      </c>
      <c r="K3" s="13">
        <v>6000</v>
      </c>
      <c r="L3" s="13">
        <v>15000</v>
      </c>
      <c r="M3" s="13">
        <v>100000</v>
      </c>
      <c r="N3" s="13">
        <v>176000</v>
      </c>
      <c r="O3" s="13">
        <v>0</v>
      </c>
      <c r="P3" s="13">
        <v>0</v>
      </c>
      <c r="Q3" s="13">
        <v>0</v>
      </c>
      <c r="R3" s="13">
        <v>0</v>
      </c>
      <c r="S3" s="13">
        <v>0</v>
      </c>
      <c r="T3" s="13">
        <v>0</v>
      </c>
    </row>
    <row r="4" spans="1:20" ht="72.5" x14ac:dyDescent="0.35">
      <c r="A4" s="48" t="s">
        <v>82</v>
      </c>
      <c r="B4" s="12" t="s">
        <v>84</v>
      </c>
      <c r="C4" s="12" t="s">
        <v>884</v>
      </c>
      <c r="D4" s="32" t="s">
        <v>885</v>
      </c>
      <c r="E4" s="48" t="s">
        <v>886</v>
      </c>
      <c r="F4" s="13">
        <v>5000000</v>
      </c>
      <c r="G4" s="13">
        <v>5000000</v>
      </c>
      <c r="H4" s="13">
        <v>0</v>
      </c>
      <c r="J4" s="13">
        <v>50000</v>
      </c>
      <c r="K4" s="13">
        <v>100000</v>
      </c>
      <c r="L4" s="13">
        <v>250000</v>
      </c>
      <c r="M4" s="13">
        <v>1350000</v>
      </c>
      <c r="N4" s="13">
        <v>1200000</v>
      </c>
      <c r="O4" s="13">
        <v>2050000</v>
      </c>
      <c r="P4" s="13">
        <v>0</v>
      </c>
      <c r="Q4" s="80"/>
      <c r="R4" s="80"/>
      <c r="S4" s="80"/>
      <c r="T4" s="80"/>
    </row>
    <row r="5" spans="1:20" ht="43.5" x14ac:dyDescent="0.35">
      <c r="A5" s="48" t="s">
        <v>887</v>
      </c>
      <c r="B5" s="12" t="s">
        <v>84</v>
      </c>
      <c r="C5" s="12" t="s">
        <v>888</v>
      </c>
      <c r="D5" s="32" t="s">
        <v>889</v>
      </c>
      <c r="E5" s="48" t="s">
        <v>890</v>
      </c>
      <c r="F5" s="13">
        <v>1580000</v>
      </c>
      <c r="G5" s="13">
        <v>1580000</v>
      </c>
      <c r="H5" s="13">
        <v>0</v>
      </c>
      <c r="I5" s="49"/>
      <c r="J5" s="13">
        <v>200000</v>
      </c>
      <c r="K5" s="13">
        <v>400000</v>
      </c>
      <c r="L5" s="13">
        <v>400000</v>
      </c>
      <c r="M5" s="13">
        <v>580000</v>
      </c>
      <c r="N5" s="80"/>
      <c r="O5" s="80"/>
      <c r="P5" s="80"/>
      <c r="Q5" s="80"/>
      <c r="R5" s="80"/>
      <c r="S5" s="80"/>
      <c r="T5" s="80"/>
    </row>
    <row r="6" spans="1:20" ht="43.5" x14ac:dyDescent="0.35">
      <c r="A6" s="48" t="s">
        <v>893</v>
      </c>
      <c r="B6" s="12" t="s">
        <v>84</v>
      </c>
      <c r="C6" s="12" t="s">
        <v>888</v>
      </c>
      <c r="D6" s="32" t="s">
        <v>894</v>
      </c>
      <c r="E6" s="48" t="s">
        <v>895</v>
      </c>
      <c r="F6" s="13">
        <v>10755297.58</v>
      </c>
      <c r="G6" s="13">
        <v>10755297.58</v>
      </c>
      <c r="H6" s="13">
        <v>0</v>
      </c>
      <c r="I6" s="49"/>
      <c r="J6" s="13">
        <v>250000</v>
      </c>
      <c r="K6" s="13">
        <v>750000</v>
      </c>
      <c r="L6" s="13">
        <v>3000000</v>
      </c>
      <c r="M6" s="13">
        <v>3000000</v>
      </c>
      <c r="N6" s="13">
        <v>3755297.58</v>
      </c>
      <c r="O6" s="80"/>
      <c r="P6" s="80"/>
      <c r="Q6" s="80"/>
      <c r="R6" s="80"/>
      <c r="S6" s="80"/>
      <c r="T6" s="80"/>
    </row>
    <row r="7" spans="1:20" ht="43.5" x14ac:dyDescent="0.35">
      <c r="A7" s="48" t="s">
        <v>893</v>
      </c>
      <c r="B7" s="12" t="s">
        <v>84</v>
      </c>
      <c r="C7" s="12" t="s">
        <v>888</v>
      </c>
      <c r="D7" s="32" t="s">
        <v>896</v>
      </c>
      <c r="E7" s="48" t="s">
        <v>895</v>
      </c>
      <c r="F7" s="13">
        <v>14158406.85</v>
      </c>
      <c r="G7" s="13">
        <v>4218406.8499999996</v>
      </c>
      <c r="H7" s="13">
        <v>9940000</v>
      </c>
      <c r="I7" s="51" t="s">
        <v>897</v>
      </c>
      <c r="J7" s="13">
        <v>400000</v>
      </c>
      <c r="K7" s="13">
        <v>1000000</v>
      </c>
      <c r="L7" s="13">
        <v>1000000</v>
      </c>
      <c r="M7" s="13">
        <v>1818406.85</v>
      </c>
      <c r="N7" s="80"/>
      <c r="O7" s="80"/>
      <c r="P7" s="80"/>
      <c r="Q7" s="80"/>
      <c r="R7" s="80"/>
      <c r="S7" s="80"/>
      <c r="T7" s="80"/>
    </row>
    <row r="8" spans="1:20" ht="72.5" x14ac:dyDescent="0.35">
      <c r="A8" s="48" t="s">
        <v>82</v>
      </c>
      <c r="B8" s="12" t="s">
        <v>84</v>
      </c>
      <c r="C8" s="12" t="s">
        <v>85</v>
      </c>
      <c r="D8" s="32" t="s">
        <v>898</v>
      </c>
      <c r="E8" s="48" t="s">
        <v>899</v>
      </c>
      <c r="F8" s="13">
        <v>20000000</v>
      </c>
      <c r="G8" s="13">
        <v>20000000</v>
      </c>
      <c r="H8" s="13">
        <v>0</v>
      </c>
      <c r="I8" s="49"/>
      <c r="J8" s="13">
        <v>200000</v>
      </c>
      <c r="K8" s="13">
        <v>400000</v>
      </c>
      <c r="L8" s="13">
        <v>3000000</v>
      </c>
      <c r="M8" s="13">
        <v>6000000</v>
      </c>
      <c r="N8" s="13">
        <v>10400000</v>
      </c>
      <c r="O8" s="80"/>
      <c r="P8" s="80"/>
      <c r="Q8" s="80"/>
      <c r="R8" s="80"/>
      <c r="S8" s="80"/>
      <c r="T8" s="80"/>
    </row>
    <row r="9" spans="1:20" ht="58" x14ac:dyDescent="0.35">
      <c r="A9" s="48" t="s">
        <v>82</v>
      </c>
      <c r="B9" s="12" t="s">
        <v>84</v>
      </c>
      <c r="C9" s="12" t="s">
        <v>85</v>
      </c>
      <c r="D9" s="32" t="s">
        <v>900</v>
      </c>
      <c r="E9" s="48" t="s">
        <v>901</v>
      </c>
      <c r="F9" s="13">
        <v>2659499.9</v>
      </c>
      <c r="G9" s="13">
        <v>2659499.9</v>
      </c>
      <c r="H9" s="13">
        <v>0</v>
      </c>
      <c r="I9" s="49"/>
      <c r="J9" s="13">
        <v>26594.999</v>
      </c>
      <c r="K9" s="13">
        <v>500000</v>
      </c>
      <c r="L9" s="13">
        <v>500000</v>
      </c>
      <c r="M9" s="13">
        <v>700000</v>
      </c>
      <c r="N9" s="13">
        <v>932904.90099999995</v>
      </c>
      <c r="O9" s="80"/>
      <c r="P9" s="80"/>
      <c r="Q9" s="80"/>
      <c r="R9" s="80"/>
      <c r="S9" s="80"/>
      <c r="T9" s="80"/>
    </row>
    <row r="10" spans="1:20" ht="58" x14ac:dyDescent="0.35">
      <c r="A10" s="48" t="s">
        <v>107</v>
      </c>
      <c r="B10" s="12" t="s">
        <v>84</v>
      </c>
      <c r="C10" s="12" t="s">
        <v>88</v>
      </c>
      <c r="D10" s="32" t="s">
        <v>902</v>
      </c>
      <c r="E10" s="12" t="s">
        <v>903</v>
      </c>
      <c r="F10" s="13">
        <v>42206882.189999998</v>
      </c>
      <c r="G10" s="13">
        <v>42206882.189999998</v>
      </c>
      <c r="H10" s="13">
        <v>0</v>
      </c>
      <c r="I10" s="81"/>
      <c r="J10" s="13">
        <v>422068.82189999998</v>
      </c>
      <c r="K10" s="13">
        <v>5000000</v>
      </c>
      <c r="L10" s="13">
        <v>5000000</v>
      </c>
      <c r="M10" s="13">
        <v>31784813.368099999</v>
      </c>
      <c r="N10" s="80"/>
      <c r="O10" s="80"/>
      <c r="P10" s="80"/>
      <c r="Q10" s="80"/>
      <c r="R10" s="80"/>
      <c r="S10" s="80"/>
      <c r="T10" s="80"/>
    </row>
    <row r="11" spans="1:20" ht="58" x14ac:dyDescent="0.35">
      <c r="A11" s="48" t="s">
        <v>904</v>
      </c>
      <c r="B11" s="12" t="s">
        <v>84</v>
      </c>
      <c r="C11" s="12" t="s">
        <v>88</v>
      </c>
      <c r="D11" s="32" t="s">
        <v>905</v>
      </c>
      <c r="E11" s="48" t="s">
        <v>906</v>
      </c>
      <c r="F11" s="13">
        <v>12001221.619999999</v>
      </c>
      <c r="G11" s="13">
        <v>12001221.619999999</v>
      </c>
      <c r="H11" s="13">
        <v>0</v>
      </c>
      <c r="I11" s="49"/>
      <c r="J11" s="13">
        <v>120012.2162</v>
      </c>
      <c r="K11" s="13">
        <v>240024.43239999999</v>
      </c>
      <c r="L11" s="13">
        <v>600061.08100000001</v>
      </c>
      <c r="M11" s="13">
        <v>3840085.5134000001</v>
      </c>
      <c r="N11" s="13">
        <v>7201038.3770000003</v>
      </c>
      <c r="O11" s="80"/>
      <c r="P11" s="80"/>
      <c r="Q11" s="80"/>
      <c r="R11" s="80"/>
      <c r="S11" s="80"/>
      <c r="T11" s="80"/>
    </row>
    <row r="12" spans="1:20" ht="72.5" x14ac:dyDescent="0.35">
      <c r="A12" s="48" t="s">
        <v>907</v>
      </c>
      <c r="B12" s="12" t="s">
        <v>84</v>
      </c>
      <c r="C12" s="12" t="s">
        <v>88</v>
      </c>
      <c r="D12" s="32" t="s">
        <v>908</v>
      </c>
      <c r="E12" s="48" t="s">
        <v>909</v>
      </c>
      <c r="F12" s="13">
        <v>15000000</v>
      </c>
      <c r="G12" s="13">
        <v>15000000</v>
      </c>
      <c r="H12" s="13">
        <v>0</v>
      </c>
      <c r="I12" s="49"/>
      <c r="J12" s="13">
        <v>150000</v>
      </c>
      <c r="K12" s="13">
        <v>300000</v>
      </c>
      <c r="L12" s="13">
        <v>750000</v>
      </c>
      <c r="M12" s="13">
        <v>5050000</v>
      </c>
      <c r="N12" s="13">
        <v>8750000</v>
      </c>
      <c r="O12" s="80"/>
      <c r="P12" s="80"/>
      <c r="Q12" s="80"/>
      <c r="R12" s="80"/>
      <c r="S12" s="80"/>
      <c r="T12" s="80"/>
    </row>
    <row r="13" spans="1:20" ht="72.5" x14ac:dyDescent="0.35">
      <c r="A13" s="48" t="s">
        <v>907</v>
      </c>
      <c r="B13" s="12" t="s">
        <v>84</v>
      </c>
      <c r="C13" s="12" t="s">
        <v>88</v>
      </c>
      <c r="D13" s="32" t="s">
        <v>910</v>
      </c>
      <c r="E13" s="48" t="s">
        <v>911</v>
      </c>
      <c r="F13" s="13">
        <v>15000000</v>
      </c>
      <c r="G13" s="13">
        <v>15000000</v>
      </c>
      <c r="H13" s="13">
        <v>0</v>
      </c>
      <c r="I13" s="49"/>
      <c r="J13" s="13">
        <v>150000</v>
      </c>
      <c r="K13" s="13">
        <v>300000</v>
      </c>
      <c r="L13" s="13">
        <v>750000</v>
      </c>
      <c r="M13" s="13">
        <v>6050000</v>
      </c>
      <c r="N13" s="13">
        <v>7750000</v>
      </c>
      <c r="O13" s="80"/>
      <c r="P13" s="80"/>
      <c r="Q13" s="80"/>
      <c r="R13" s="80"/>
      <c r="S13" s="80"/>
      <c r="T13" s="80"/>
    </row>
    <row r="14" spans="1:20" ht="72.5" x14ac:dyDescent="0.35">
      <c r="A14" s="48" t="s">
        <v>82</v>
      </c>
      <c r="B14" s="12" t="s">
        <v>84</v>
      </c>
      <c r="C14" s="12" t="s">
        <v>888</v>
      </c>
      <c r="D14" s="32" t="s">
        <v>869</v>
      </c>
      <c r="E14" s="48" t="s">
        <v>912</v>
      </c>
      <c r="F14" s="13">
        <v>16172047</v>
      </c>
      <c r="G14" s="13">
        <v>4500000</v>
      </c>
      <c r="H14" s="13">
        <v>11672047</v>
      </c>
      <c r="I14" s="49" t="s">
        <v>913</v>
      </c>
      <c r="J14" s="13">
        <v>100000</v>
      </c>
      <c r="K14" s="13">
        <v>350000</v>
      </c>
      <c r="L14" s="13">
        <v>700000</v>
      </c>
      <c r="M14" s="13">
        <v>1000000</v>
      </c>
      <c r="N14" s="13">
        <v>1000000</v>
      </c>
      <c r="O14" s="13">
        <v>1350000</v>
      </c>
      <c r="P14" s="80"/>
      <c r="Q14" s="80"/>
      <c r="R14" s="80"/>
      <c r="S14" s="80"/>
      <c r="T14" s="80"/>
    </row>
    <row r="15" spans="1:20" ht="72.5" x14ac:dyDescent="0.35">
      <c r="A15" s="48" t="s">
        <v>82</v>
      </c>
      <c r="B15" s="12" t="s">
        <v>84</v>
      </c>
      <c r="C15" s="12" t="s">
        <v>888</v>
      </c>
      <c r="D15" s="32" t="s">
        <v>635</v>
      </c>
      <c r="E15" s="48" t="s">
        <v>914</v>
      </c>
      <c r="F15" s="13">
        <v>19996352.190000001</v>
      </c>
      <c r="G15" s="13">
        <v>7000000</v>
      </c>
      <c r="H15" s="13">
        <v>12996352.190000001</v>
      </c>
      <c r="I15" s="49" t="s">
        <v>915</v>
      </c>
      <c r="J15" s="13">
        <v>70000</v>
      </c>
      <c r="K15" s="13">
        <v>140000</v>
      </c>
      <c r="L15" s="13">
        <v>350000</v>
      </c>
      <c r="M15" s="13">
        <v>1500000</v>
      </c>
      <c r="N15" s="13">
        <v>2000000</v>
      </c>
      <c r="O15" s="13">
        <v>2940000</v>
      </c>
      <c r="P15" s="80"/>
      <c r="Q15" s="80"/>
      <c r="R15" s="80"/>
      <c r="S15" s="80"/>
      <c r="T15" s="80"/>
    </row>
    <row r="16" spans="1:20" ht="87" x14ac:dyDescent="0.35">
      <c r="A16" s="48" t="s">
        <v>82</v>
      </c>
      <c r="B16" s="12" t="s">
        <v>84</v>
      </c>
      <c r="C16" s="12" t="s">
        <v>888</v>
      </c>
      <c r="D16" s="32" t="s">
        <v>868</v>
      </c>
      <c r="E16" s="48" t="s">
        <v>916</v>
      </c>
      <c r="F16" s="13">
        <v>28572633.509999998</v>
      </c>
      <c r="G16" s="13">
        <v>18500000</v>
      </c>
      <c r="H16" s="13">
        <v>10072633.51</v>
      </c>
      <c r="I16" s="49" t="s">
        <v>913</v>
      </c>
      <c r="J16" s="13">
        <v>500000</v>
      </c>
      <c r="K16" s="13">
        <v>1000000</v>
      </c>
      <c r="L16" s="13">
        <v>2500000</v>
      </c>
      <c r="M16" s="13">
        <v>3000000</v>
      </c>
      <c r="N16" s="13">
        <v>5000000</v>
      </c>
      <c r="O16" s="13">
        <v>6500000</v>
      </c>
      <c r="P16" s="80"/>
      <c r="Q16" s="80"/>
      <c r="R16" s="80"/>
      <c r="S16" s="80"/>
      <c r="T16" s="80"/>
    </row>
    <row r="17" spans="1:20" ht="58" x14ac:dyDescent="0.35">
      <c r="A17" s="48" t="s">
        <v>82</v>
      </c>
      <c r="B17" s="12" t="s">
        <v>84</v>
      </c>
      <c r="C17" s="12" t="s">
        <v>888</v>
      </c>
      <c r="D17" s="32" t="s">
        <v>918</v>
      </c>
      <c r="E17" s="48" t="s">
        <v>919</v>
      </c>
      <c r="F17" s="13">
        <v>1419791.84</v>
      </c>
      <c r="G17" s="13">
        <v>1419791.84</v>
      </c>
      <c r="H17" s="13">
        <v>0</v>
      </c>
      <c r="I17" s="49"/>
      <c r="J17" s="13">
        <v>0</v>
      </c>
      <c r="K17" s="13">
        <v>28395.836800000001</v>
      </c>
      <c r="L17" s="13">
        <v>600000</v>
      </c>
      <c r="M17" s="13">
        <v>791396.00320000004</v>
      </c>
      <c r="N17" s="80"/>
      <c r="O17" s="80"/>
      <c r="P17" s="80"/>
      <c r="Q17" s="80"/>
      <c r="R17" s="80"/>
      <c r="S17" s="80"/>
      <c r="T17" s="80"/>
    </row>
    <row r="18" spans="1:20" ht="58" x14ac:dyDescent="0.35">
      <c r="A18" s="48" t="s">
        <v>920</v>
      </c>
      <c r="B18" s="12" t="s">
        <v>84</v>
      </c>
      <c r="C18" s="12" t="s">
        <v>888</v>
      </c>
      <c r="D18" s="32" t="s">
        <v>921</v>
      </c>
      <c r="E18" s="48" t="s">
        <v>922</v>
      </c>
      <c r="F18" s="13">
        <v>6451000</v>
      </c>
      <c r="G18" s="13">
        <v>6451000</v>
      </c>
      <c r="H18" s="13">
        <v>0</v>
      </c>
      <c r="I18" s="49"/>
      <c r="J18" s="13">
        <v>500000</v>
      </c>
      <c r="K18" s="13">
        <v>3000000</v>
      </c>
      <c r="L18" s="13">
        <v>2951000</v>
      </c>
      <c r="M18" s="13">
        <v>0</v>
      </c>
      <c r="N18" s="80"/>
      <c r="O18" s="80"/>
      <c r="P18" s="80"/>
      <c r="Q18" s="80"/>
      <c r="R18" s="80"/>
      <c r="S18" s="80"/>
      <c r="T18" s="80"/>
    </row>
    <row r="19" spans="1:20" ht="72.5" x14ac:dyDescent="0.35">
      <c r="A19" s="48" t="s">
        <v>924</v>
      </c>
      <c r="B19" s="12" t="s">
        <v>84</v>
      </c>
      <c r="C19" s="12" t="s">
        <v>884</v>
      </c>
      <c r="D19" s="32" t="s">
        <v>925</v>
      </c>
      <c r="E19" s="48" t="s">
        <v>926</v>
      </c>
      <c r="F19" s="13">
        <v>15000000</v>
      </c>
      <c r="G19" s="13">
        <v>15000000</v>
      </c>
      <c r="H19" s="13">
        <v>0</v>
      </c>
      <c r="I19" s="49"/>
      <c r="J19" s="13">
        <v>150000</v>
      </c>
      <c r="K19" s="13">
        <v>300000</v>
      </c>
      <c r="L19" s="13">
        <v>750000</v>
      </c>
      <c r="M19" s="13">
        <v>3000000</v>
      </c>
      <c r="N19" s="13">
        <v>5000000</v>
      </c>
      <c r="O19" s="13">
        <v>5800000</v>
      </c>
      <c r="P19" s="80"/>
      <c r="Q19" s="80"/>
      <c r="R19" s="80"/>
      <c r="S19" s="80"/>
      <c r="T19" s="80"/>
    </row>
    <row r="20" spans="1:20" ht="72.5" x14ac:dyDescent="0.35">
      <c r="A20" s="48" t="s">
        <v>193</v>
      </c>
      <c r="B20" s="12" t="s">
        <v>84</v>
      </c>
      <c r="C20" s="12" t="s">
        <v>888</v>
      </c>
      <c r="D20" s="32" t="s">
        <v>928</v>
      </c>
      <c r="E20" s="48" t="s">
        <v>929</v>
      </c>
      <c r="F20" s="13">
        <v>2291739.17</v>
      </c>
      <c r="G20" s="13">
        <v>2291739.17</v>
      </c>
      <c r="H20" s="13">
        <v>0</v>
      </c>
      <c r="I20" s="49"/>
      <c r="J20" s="13">
        <v>0</v>
      </c>
      <c r="K20" s="13">
        <v>300000</v>
      </c>
      <c r="L20" s="13">
        <v>500000</v>
      </c>
      <c r="M20" s="13">
        <v>700000</v>
      </c>
      <c r="N20" s="13">
        <v>791739.17</v>
      </c>
      <c r="O20" s="80"/>
      <c r="P20" s="80"/>
      <c r="Q20" s="80"/>
      <c r="R20" s="80"/>
      <c r="S20" s="80"/>
      <c r="T20" s="80"/>
    </row>
    <row r="21" spans="1:20" ht="72.5" x14ac:dyDescent="0.35">
      <c r="A21" s="48" t="s">
        <v>82</v>
      </c>
      <c r="B21" s="12" t="s">
        <v>84</v>
      </c>
      <c r="C21" s="12" t="s">
        <v>85</v>
      </c>
      <c r="D21" s="32" t="s">
        <v>930</v>
      </c>
      <c r="E21" s="48" t="s">
        <v>931</v>
      </c>
      <c r="F21" s="13">
        <v>16817757.68</v>
      </c>
      <c r="G21" s="13">
        <v>16817757.68</v>
      </c>
      <c r="H21" s="13">
        <v>0</v>
      </c>
      <c r="I21" s="49"/>
      <c r="J21" s="13">
        <v>168177.57680000001</v>
      </c>
      <c r="K21" s="13">
        <v>336355.15360000002</v>
      </c>
      <c r="L21" s="13">
        <v>3000000</v>
      </c>
      <c r="M21" s="13">
        <v>5000000</v>
      </c>
      <c r="N21" s="13">
        <v>8313224.9495999999</v>
      </c>
      <c r="O21" s="80"/>
      <c r="P21" s="80"/>
      <c r="Q21" s="80"/>
      <c r="R21" s="80"/>
      <c r="S21" s="80"/>
      <c r="T21" s="80"/>
    </row>
    <row r="22" spans="1:20" ht="58" x14ac:dyDescent="0.35">
      <c r="A22" s="48" t="s">
        <v>82</v>
      </c>
      <c r="B22" s="12" t="s">
        <v>84</v>
      </c>
      <c r="C22" s="12" t="s">
        <v>85</v>
      </c>
      <c r="D22" s="32" t="s">
        <v>932</v>
      </c>
      <c r="E22" s="48" t="s">
        <v>933</v>
      </c>
      <c r="F22" s="13">
        <v>9691858.9100000001</v>
      </c>
      <c r="G22" s="13">
        <v>9691858.9100000001</v>
      </c>
      <c r="H22" s="13">
        <v>0</v>
      </c>
      <c r="I22" s="49"/>
      <c r="J22" s="13">
        <v>96918.589099999997</v>
      </c>
      <c r="K22" s="13">
        <v>193837.17819999999</v>
      </c>
      <c r="L22" s="13">
        <v>1500000</v>
      </c>
      <c r="M22" s="13">
        <v>3000000</v>
      </c>
      <c r="N22" s="13">
        <v>4901103.1426999997</v>
      </c>
      <c r="O22" s="80"/>
      <c r="P22" s="80"/>
      <c r="Q22" s="80"/>
      <c r="R22" s="80"/>
      <c r="S22" s="80"/>
      <c r="T22" s="80"/>
    </row>
    <row r="23" spans="1:20" ht="72.5" x14ac:dyDescent="0.35">
      <c r="A23" s="48" t="s">
        <v>934</v>
      </c>
      <c r="B23" s="12" t="s">
        <v>84</v>
      </c>
      <c r="C23" s="12" t="s">
        <v>85</v>
      </c>
      <c r="D23" s="32" t="s">
        <v>935</v>
      </c>
      <c r="E23" s="48" t="s">
        <v>936</v>
      </c>
      <c r="F23" s="13">
        <v>17596640.329999998</v>
      </c>
      <c r="G23" s="13">
        <v>5596640.3300000001</v>
      </c>
      <c r="H23" s="13">
        <v>12000000</v>
      </c>
      <c r="I23" s="51" t="s">
        <v>937</v>
      </c>
      <c r="J23" s="13">
        <v>55966.403300000005</v>
      </c>
      <c r="K23" s="13">
        <v>111932.80660000001</v>
      </c>
      <c r="L23" s="13">
        <v>1200000</v>
      </c>
      <c r="M23" s="13">
        <v>2000000</v>
      </c>
      <c r="N23" s="13">
        <v>2228741.1200999999</v>
      </c>
      <c r="O23" s="80"/>
      <c r="P23" s="80"/>
      <c r="Q23" s="80"/>
      <c r="R23" s="80"/>
      <c r="S23" s="80"/>
      <c r="T23" s="80"/>
    </row>
    <row r="24" spans="1:20" ht="72.5" x14ac:dyDescent="0.35">
      <c r="A24" s="48" t="s">
        <v>82</v>
      </c>
      <c r="B24" s="12" t="s">
        <v>84</v>
      </c>
      <c r="C24" s="12" t="s">
        <v>85</v>
      </c>
      <c r="D24" s="32" t="s">
        <v>938</v>
      </c>
      <c r="E24" s="48" t="s">
        <v>939</v>
      </c>
      <c r="F24" s="13">
        <v>12742675.77</v>
      </c>
      <c r="G24" s="13">
        <v>12742675.77</v>
      </c>
      <c r="H24" s="13">
        <v>0</v>
      </c>
      <c r="I24" s="49"/>
      <c r="J24" s="13">
        <v>127426.7577</v>
      </c>
      <c r="K24" s="13">
        <v>254853.5154</v>
      </c>
      <c r="L24" s="13">
        <v>2000000</v>
      </c>
      <c r="M24" s="13">
        <v>4000000</v>
      </c>
      <c r="N24" s="13">
        <v>6360395.4968999997</v>
      </c>
      <c r="O24" s="80"/>
      <c r="P24" s="80"/>
      <c r="Q24" s="80"/>
      <c r="R24" s="80"/>
      <c r="S24" s="80"/>
      <c r="T24" s="80"/>
    </row>
    <row r="25" spans="1:20" ht="58" x14ac:dyDescent="0.35">
      <c r="A25" s="48" t="s">
        <v>940</v>
      </c>
      <c r="B25" s="12" t="s">
        <v>84</v>
      </c>
      <c r="C25" s="12" t="s">
        <v>85</v>
      </c>
      <c r="D25" s="32" t="s">
        <v>941</v>
      </c>
      <c r="E25" s="48" t="s">
        <v>942</v>
      </c>
      <c r="F25" s="13">
        <v>4500000</v>
      </c>
      <c r="G25" s="13">
        <v>4500000</v>
      </c>
      <c r="H25" s="13">
        <v>0</v>
      </c>
      <c r="I25" s="49"/>
      <c r="J25" s="13">
        <v>45000</v>
      </c>
      <c r="K25" s="13">
        <v>90000</v>
      </c>
      <c r="L25" s="13">
        <v>600000</v>
      </c>
      <c r="M25" s="13">
        <v>1500000</v>
      </c>
      <c r="N25" s="13">
        <v>2265000</v>
      </c>
      <c r="O25" s="80"/>
      <c r="P25" s="80"/>
      <c r="Q25" s="80"/>
      <c r="R25" s="80"/>
      <c r="S25" s="80"/>
      <c r="T25" s="80"/>
    </row>
    <row r="26" spans="1:20" ht="72.5" x14ac:dyDescent="0.35">
      <c r="A26" s="48" t="s">
        <v>924</v>
      </c>
      <c r="B26" s="12" t="s">
        <v>84</v>
      </c>
      <c r="C26" s="12" t="s">
        <v>943</v>
      </c>
      <c r="D26" s="32" t="s">
        <v>944</v>
      </c>
      <c r="E26" s="48" t="s">
        <v>945</v>
      </c>
      <c r="F26" s="13">
        <v>15000000</v>
      </c>
      <c r="G26" s="13">
        <v>15000000</v>
      </c>
      <c r="H26" s="13">
        <v>0</v>
      </c>
      <c r="I26" s="49"/>
      <c r="J26" s="13">
        <v>0</v>
      </c>
      <c r="K26" s="13">
        <v>1000000</v>
      </c>
      <c r="L26" s="13">
        <v>2000000</v>
      </c>
      <c r="M26" s="13">
        <v>4500000</v>
      </c>
      <c r="N26" s="13">
        <v>7500000</v>
      </c>
      <c r="O26" s="80"/>
      <c r="P26" s="80"/>
      <c r="Q26" s="80"/>
      <c r="R26" s="80"/>
      <c r="S26" s="80"/>
      <c r="T26" s="80"/>
    </row>
    <row r="27" spans="1:20" ht="58" x14ac:dyDescent="0.35">
      <c r="A27" s="48" t="s">
        <v>907</v>
      </c>
      <c r="B27" s="12" t="s">
        <v>84</v>
      </c>
      <c r="C27" s="12" t="s">
        <v>88</v>
      </c>
      <c r="D27" s="32" t="s">
        <v>946</v>
      </c>
      <c r="E27" s="48" t="s">
        <v>947</v>
      </c>
      <c r="F27" s="13">
        <v>4800000</v>
      </c>
      <c r="G27" s="13">
        <v>4800000</v>
      </c>
      <c r="H27" s="13">
        <v>0</v>
      </c>
      <c r="I27" s="49"/>
      <c r="J27" s="13">
        <v>48000</v>
      </c>
      <c r="K27" s="13">
        <v>48000</v>
      </c>
      <c r="L27" s="13">
        <v>240000</v>
      </c>
      <c r="M27" s="13">
        <v>384000</v>
      </c>
      <c r="N27" s="13">
        <v>480000</v>
      </c>
      <c r="O27" s="13">
        <v>3600000</v>
      </c>
      <c r="P27" s="80"/>
      <c r="Q27" s="80"/>
      <c r="R27" s="80"/>
      <c r="S27" s="80"/>
      <c r="T27" s="80"/>
    </row>
    <row r="28" spans="1:20" ht="43.5" x14ac:dyDescent="0.35">
      <c r="A28" s="48" t="s">
        <v>887</v>
      </c>
      <c r="B28" s="12" t="s">
        <v>84</v>
      </c>
      <c r="C28" s="12" t="s">
        <v>888</v>
      </c>
      <c r="D28" s="32" t="s">
        <v>948</v>
      </c>
      <c r="E28" s="48" t="s">
        <v>949</v>
      </c>
      <c r="F28" s="13">
        <v>442304.7</v>
      </c>
      <c r="G28" s="13">
        <v>442304.7</v>
      </c>
      <c r="H28" s="13">
        <v>0</v>
      </c>
      <c r="I28" s="49"/>
      <c r="J28" s="13">
        <v>50000</v>
      </c>
      <c r="K28" s="13">
        <v>50000</v>
      </c>
      <c r="L28" s="13">
        <v>100000</v>
      </c>
      <c r="M28" s="13">
        <v>242304.7</v>
      </c>
      <c r="N28" s="80"/>
      <c r="O28" s="80"/>
      <c r="P28" s="80"/>
      <c r="Q28" s="80"/>
      <c r="R28" s="80"/>
      <c r="S28" s="80"/>
      <c r="T28" s="80"/>
    </row>
    <row r="29" spans="1:20" ht="58" x14ac:dyDescent="0.35">
      <c r="A29" s="48" t="s">
        <v>887</v>
      </c>
      <c r="B29" s="12" t="s">
        <v>84</v>
      </c>
      <c r="C29" s="12" t="s">
        <v>888</v>
      </c>
      <c r="D29" s="32" t="s">
        <v>950</v>
      </c>
      <c r="E29" s="48" t="s">
        <v>951</v>
      </c>
      <c r="F29" s="13">
        <v>545358.09</v>
      </c>
      <c r="G29" s="13">
        <v>545358.09</v>
      </c>
      <c r="H29" s="13">
        <v>0</v>
      </c>
      <c r="I29" s="49"/>
      <c r="J29" s="13">
        <v>100000</v>
      </c>
      <c r="K29" s="13">
        <v>200000</v>
      </c>
      <c r="L29" s="13">
        <v>245358.09</v>
      </c>
      <c r="M29" s="80"/>
      <c r="N29" s="80"/>
      <c r="O29" s="80"/>
      <c r="P29" s="80"/>
      <c r="Q29" s="80"/>
      <c r="R29" s="80"/>
      <c r="S29" s="80"/>
      <c r="T29" s="80"/>
    </row>
    <row r="30" spans="1:20" ht="72.5" x14ac:dyDescent="0.35">
      <c r="A30" s="48" t="s">
        <v>952</v>
      </c>
      <c r="B30" s="12" t="s">
        <v>84</v>
      </c>
      <c r="C30" s="12" t="s">
        <v>888</v>
      </c>
      <c r="D30" s="32" t="s">
        <v>953</v>
      </c>
      <c r="E30" s="48" t="s">
        <v>954</v>
      </c>
      <c r="F30" s="13">
        <v>1100000</v>
      </c>
      <c r="G30" s="13">
        <v>1100000</v>
      </c>
      <c r="H30" s="13">
        <v>0</v>
      </c>
      <c r="I30" s="49"/>
      <c r="J30" s="13">
        <v>10000</v>
      </c>
      <c r="K30" s="13">
        <v>100000</v>
      </c>
      <c r="L30" s="13">
        <v>300000</v>
      </c>
      <c r="M30" s="13">
        <v>690000</v>
      </c>
      <c r="N30" s="80"/>
      <c r="O30" s="80"/>
      <c r="P30" s="80"/>
      <c r="Q30" s="80"/>
      <c r="R30" s="80"/>
      <c r="T30" s="80"/>
    </row>
    <row r="31" spans="1:20" ht="58" x14ac:dyDescent="0.35">
      <c r="A31" s="48" t="s">
        <v>82</v>
      </c>
      <c r="B31" s="12" t="s">
        <v>84</v>
      </c>
      <c r="C31" s="12" t="s">
        <v>884</v>
      </c>
      <c r="D31" s="32" t="s">
        <v>602</v>
      </c>
      <c r="E31" s="48" t="s">
        <v>955</v>
      </c>
      <c r="F31" s="13">
        <v>16600000</v>
      </c>
      <c r="G31" s="13">
        <v>1600000</v>
      </c>
      <c r="H31" s="13">
        <v>15000000</v>
      </c>
      <c r="I31" s="51" t="s">
        <v>915</v>
      </c>
      <c r="J31" s="13">
        <v>800000</v>
      </c>
      <c r="K31" s="13">
        <v>800000</v>
      </c>
      <c r="L31" s="80"/>
      <c r="M31" s="80"/>
      <c r="N31" s="80"/>
      <c r="O31" s="80"/>
      <c r="P31" s="80"/>
      <c r="Q31" s="80"/>
      <c r="R31" s="80"/>
      <c r="S31" s="80"/>
      <c r="T31" s="80"/>
    </row>
    <row r="32" spans="1:20" ht="43.5" x14ac:dyDescent="0.35">
      <c r="A32" s="48" t="s">
        <v>82</v>
      </c>
      <c r="B32" s="12" t="s">
        <v>84</v>
      </c>
      <c r="C32" s="12" t="s">
        <v>88</v>
      </c>
      <c r="D32" s="32" t="s">
        <v>956</v>
      </c>
      <c r="E32" s="48" t="s">
        <v>957</v>
      </c>
      <c r="F32" s="13">
        <v>80000000</v>
      </c>
      <c r="G32" s="13">
        <v>80000000</v>
      </c>
      <c r="H32" s="13">
        <v>0</v>
      </c>
      <c r="I32" s="49"/>
      <c r="J32" s="13">
        <v>800000</v>
      </c>
      <c r="K32" s="13">
        <v>1600000</v>
      </c>
      <c r="L32" s="13">
        <v>4000000</v>
      </c>
      <c r="M32" s="13">
        <v>35600000</v>
      </c>
      <c r="N32" s="13">
        <v>38000000</v>
      </c>
      <c r="O32" s="80"/>
      <c r="P32" s="80"/>
      <c r="Q32" s="80"/>
      <c r="R32" s="80"/>
      <c r="S32" s="80"/>
      <c r="T32" s="80"/>
    </row>
    <row r="33" spans="1:20" ht="58" x14ac:dyDescent="0.35">
      <c r="A33" s="48" t="s">
        <v>958</v>
      </c>
      <c r="B33" s="12" t="s">
        <v>84</v>
      </c>
      <c r="C33" s="12" t="s">
        <v>88</v>
      </c>
      <c r="D33" s="32" t="s">
        <v>959</v>
      </c>
      <c r="E33" s="48" t="s">
        <v>960</v>
      </c>
      <c r="F33" s="13">
        <v>3000000</v>
      </c>
      <c r="G33" s="13">
        <v>3000000</v>
      </c>
      <c r="H33" s="13">
        <v>0</v>
      </c>
      <c r="I33" s="49" t="s">
        <v>937</v>
      </c>
      <c r="J33" s="13">
        <v>500000</v>
      </c>
      <c r="K33" s="13">
        <v>500000</v>
      </c>
      <c r="L33" s="13">
        <v>2000000</v>
      </c>
      <c r="M33" s="80"/>
      <c r="N33" s="80"/>
      <c r="O33" s="80"/>
      <c r="P33" s="80"/>
      <c r="Q33" s="80"/>
      <c r="R33" s="80"/>
      <c r="S33" s="80"/>
      <c r="T33" s="80"/>
    </row>
    <row r="34" spans="1:20" s="72" customFormat="1" ht="130.5" x14ac:dyDescent="0.35">
      <c r="A34" s="48" t="s">
        <v>961</v>
      </c>
      <c r="B34" s="12" t="s">
        <v>84</v>
      </c>
      <c r="C34" s="12" t="s">
        <v>888</v>
      </c>
      <c r="D34" s="32" t="s">
        <v>962</v>
      </c>
      <c r="E34" s="48" t="s">
        <v>963</v>
      </c>
      <c r="F34" s="13">
        <v>290527974.79999995</v>
      </c>
      <c r="G34" s="13">
        <v>154828462.38</v>
      </c>
      <c r="H34" s="13">
        <v>135699512.41999996</v>
      </c>
      <c r="I34" s="51" t="s">
        <v>1287</v>
      </c>
      <c r="J34" s="13">
        <v>3000000</v>
      </c>
      <c r="K34" s="13">
        <v>5000000</v>
      </c>
      <c r="L34" s="13">
        <v>5000000</v>
      </c>
      <c r="M34" s="13">
        <v>10000000</v>
      </c>
      <c r="N34" s="13">
        <v>16828462.379999999</v>
      </c>
      <c r="O34" s="13">
        <v>15000000</v>
      </c>
      <c r="P34" s="13">
        <v>20000000</v>
      </c>
      <c r="Q34" s="13">
        <v>20000000</v>
      </c>
      <c r="R34" s="13">
        <v>30000000</v>
      </c>
      <c r="S34" s="13">
        <v>20000000</v>
      </c>
      <c r="T34" s="13">
        <v>10000000</v>
      </c>
    </row>
    <row r="35" spans="1:20" ht="77.5" x14ac:dyDescent="0.35">
      <c r="A35" s="48" t="s">
        <v>907</v>
      </c>
      <c r="B35" s="12" t="s">
        <v>84</v>
      </c>
      <c r="C35" s="55" t="s">
        <v>88</v>
      </c>
      <c r="D35" s="32" t="s">
        <v>965</v>
      </c>
      <c r="E35" s="10" t="s">
        <v>966</v>
      </c>
      <c r="F35" s="13">
        <v>356071620.80000001</v>
      </c>
      <c r="G35" s="13">
        <v>356071620.80000001</v>
      </c>
      <c r="H35" s="20">
        <v>0</v>
      </c>
      <c r="I35" s="81">
        <v>0</v>
      </c>
      <c r="J35" s="82">
        <v>500000</v>
      </c>
      <c r="K35" s="82">
        <v>1000000</v>
      </c>
      <c r="L35" s="82">
        <v>1000000</v>
      </c>
      <c r="M35" s="82">
        <v>1000000</v>
      </c>
      <c r="N35" s="82">
        <v>1000000</v>
      </c>
      <c r="O35" s="82">
        <v>1000000</v>
      </c>
      <c r="P35" s="82">
        <v>60000000</v>
      </c>
      <c r="Q35" s="82">
        <v>80000000</v>
      </c>
      <c r="R35" s="82">
        <v>70000000</v>
      </c>
      <c r="S35" s="82">
        <v>70000000</v>
      </c>
      <c r="T35" s="82">
        <v>70571620.799999997</v>
      </c>
    </row>
    <row r="36" spans="1:20" ht="58" x14ac:dyDescent="0.35">
      <c r="A36" s="48" t="s">
        <v>82</v>
      </c>
      <c r="B36" s="12" t="s">
        <v>91</v>
      </c>
      <c r="C36" s="12" t="s">
        <v>92</v>
      </c>
      <c r="D36" s="32" t="s">
        <v>967</v>
      </c>
      <c r="E36" s="48" t="s">
        <v>968</v>
      </c>
      <c r="F36" s="13">
        <v>20000000</v>
      </c>
      <c r="G36" s="13">
        <v>20000000</v>
      </c>
      <c r="H36" s="13">
        <v>0</v>
      </c>
      <c r="I36" s="49"/>
      <c r="J36" s="13">
        <v>0</v>
      </c>
      <c r="K36" s="13">
        <v>400000</v>
      </c>
      <c r="L36" s="13">
        <v>2000000</v>
      </c>
      <c r="M36" s="13">
        <v>4000000</v>
      </c>
      <c r="N36" s="13">
        <v>6000000</v>
      </c>
      <c r="O36" s="13">
        <v>7600000</v>
      </c>
      <c r="P36" s="13"/>
      <c r="Q36" s="13"/>
      <c r="R36" s="13"/>
      <c r="S36" s="13"/>
      <c r="T36" s="13"/>
    </row>
    <row r="37" spans="1:20" ht="43.5" x14ac:dyDescent="0.35">
      <c r="A37" s="48" t="s">
        <v>969</v>
      </c>
      <c r="B37" s="12" t="s">
        <v>91</v>
      </c>
      <c r="C37" s="12" t="s">
        <v>94</v>
      </c>
      <c r="D37" s="32" t="s">
        <v>970</v>
      </c>
      <c r="E37" s="48" t="s">
        <v>971</v>
      </c>
      <c r="F37" s="13">
        <v>38000000</v>
      </c>
      <c r="G37" s="13">
        <v>20000000</v>
      </c>
      <c r="H37" s="13">
        <v>18000000</v>
      </c>
      <c r="I37" s="49" t="s">
        <v>972</v>
      </c>
      <c r="J37" s="13">
        <v>700000</v>
      </c>
      <c r="K37" s="13">
        <v>3000000</v>
      </c>
      <c r="L37" s="13">
        <v>5000000</v>
      </c>
      <c r="M37" s="13">
        <v>6500000</v>
      </c>
      <c r="N37" s="13">
        <v>4800000</v>
      </c>
      <c r="O37" s="13"/>
      <c r="P37" s="13"/>
      <c r="Q37" s="13"/>
      <c r="R37" s="13"/>
      <c r="S37" s="13"/>
      <c r="T37" s="13"/>
    </row>
    <row r="38" spans="1:20" ht="43.5" x14ac:dyDescent="0.35">
      <c r="A38" s="48" t="s">
        <v>978</v>
      </c>
      <c r="B38" s="12" t="s">
        <v>91</v>
      </c>
      <c r="C38" s="12" t="s">
        <v>94</v>
      </c>
      <c r="D38" s="32" t="s">
        <v>979</v>
      </c>
      <c r="E38" s="48" t="s">
        <v>980</v>
      </c>
      <c r="F38" s="13">
        <v>15000000</v>
      </c>
      <c r="G38" s="13">
        <v>5000000</v>
      </c>
      <c r="H38" s="13">
        <v>10000000</v>
      </c>
      <c r="I38" s="49" t="s">
        <v>981</v>
      </c>
      <c r="J38" s="13">
        <v>0</v>
      </c>
      <c r="K38" s="13">
        <v>1100000</v>
      </c>
      <c r="L38" s="13">
        <v>1300000</v>
      </c>
      <c r="M38" s="13">
        <v>1500000</v>
      </c>
      <c r="N38" s="13">
        <v>1100000</v>
      </c>
      <c r="O38" s="13"/>
      <c r="P38" s="13"/>
      <c r="Q38" s="13"/>
      <c r="R38" s="13"/>
      <c r="S38" s="13"/>
      <c r="T38" s="13"/>
    </row>
    <row r="39" spans="1:20" ht="43.5" x14ac:dyDescent="0.35">
      <c r="A39" s="48" t="s">
        <v>978</v>
      </c>
      <c r="B39" s="12" t="s">
        <v>91</v>
      </c>
      <c r="C39" s="12" t="s">
        <v>94</v>
      </c>
      <c r="D39" s="32" t="s">
        <v>985</v>
      </c>
      <c r="E39" s="48" t="s">
        <v>986</v>
      </c>
      <c r="F39" s="13">
        <v>1000000</v>
      </c>
      <c r="G39" s="13">
        <v>1000000</v>
      </c>
      <c r="H39" s="13">
        <v>0</v>
      </c>
      <c r="I39" s="49">
        <v>0</v>
      </c>
      <c r="J39" s="13">
        <v>50000</v>
      </c>
      <c r="K39" s="13">
        <v>300000</v>
      </c>
      <c r="L39" s="13">
        <v>500000</v>
      </c>
      <c r="M39" s="13">
        <v>150000</v>
      </c>
      <c r="N39" s="13"/>
      <c r="O39" s="13"/>
      <c r="P39" s="13"/>
      <c r="Q39" s="13"/>
      <c r="R39" s="13"/>
      <c r="S39" s="13"/>
      <c r="T39" s="13"/>
    </row>
    <row r="40" spans="1:20" ht="43.5" x14ac:dyDescent="0.35">
      <c r="A40" s="48" t="s">
        <v>978</v>
      </c>
      <c r="B40" s="12" t="s">
        <v>91</v>
      </c>
      <c r="C40" s="12" t="s">
        <v>94</v>
      </c>
      <c r="D40" s="32" t="s">
        <v>989</v>
      </c>
      <c r="E40" s="48" t="s">
        <v>990</v>
      </c>
      <c r="F40" s="13">
        <v>9000000</v>
      </c>
      <c r="G40" s="13">
        <v>5000000</v>
      </c>
      <c r="H40" s="13">
        <v>4000000</v>
      </c>
      <c r="I40" s="49" t="s">
        <v>972</v>
      </c>
      <c r="J40" s="13">
        <v>0</v>
      </c>
      <c r="K40" s="13">
        <v>2500000</v>
      </c>
      <c r="L40" s="13">
        <v>2000000</v>
      </c>
      <c r="M40" s="13">
        <v>500000</v>
      </c>
      <c r="N40" s="13"/>
      <c r="O40" s="13"/>
      <c r="P40" s="13"/>
      <c r="Q40" s="13"/>
      <c r="R40" s="13"/>
      <c r="S40" s="13"/>
      <c r="T40" s="13"/>
    </row>
    <row r="41" spans="1:20" ht="43.5" x14ac:dyDescent="0.35">
      <c r="A41" s="48" t="s">
        <v>995</v>
      </c>
      <c r="B41" s="12" t="s">
        <v>91</v>
      </c>
      <c r="C41" s="12" t="s">
        <v>94</v>
      </c>
      <c r="D41" s="32" t="s">
        <v>996</v>
      </c>
      <c r="E41" s="48" t="s">
        <v>997</v>
      </c>
      <c r="F41" s="13">
        <v>3000000</v>
      </c>
      <c r="G41" s="13">
        <v>3000000</v>
      </c>
      <c r="H41" s="13">
        <v>0</v>
      </c>
      <c r="I41" s="49">
        <v>0</v>
      </c>
      <c r="J41" s="13">
        <v>0</v>
      </c>
      <c r="K41" s="13">
        <v>700000</v>
      </c>
      <c r="L41" s="13">
        <v>1200000</v>
      </c>
      <c r="M41" s="13">
        <v>1100000</v>
      </c>
      <c r="N41" s="13"/>
      <c r="O41" s="13"/>
      <c r="P41" s="13"/>
      <c r="Q41" s="13"/>
      <c r="R41" s="13"/>
      <c r="S41" s="13"/>
      <c r="T41" s="13"/>
    </row>
    <row r="42" spans="1:20" ht="43.5" x14ac:dyDescent="0.35">
      <c r="A42" s="48" t="s">
        <v>978</v>
      </c>
      <c r="B42" s="12" t="s">
        <v>91</v>
      </c>
      <c r="C42" s="12" t="s">
        <v>94</v>
      </c>
      <c r="D42" s="32" t="s">
        <v>998</v>
      </c>
      <c r="E42" s="48" t="s">
        <v>999</v>
      </c>
      <c r="F42" s="13">
        <v>10000000</v>
      </c>
      <c r="G42" s="13">
        <v>10000000</v>
      </c>
      <c r="H42" s="13">
        <v>0</v>
      </c>
      <c r="I42" s="49">
        <v>0</v>
      </c>
      <c r="J42" s="13">
        <v>0</v>
      </c>
      <c r="K42" s="13">
        <v>1000000</v>
      </c>
      <c r="L42" s="13">
        <v>3500000</v>
      </c>
      <c r="M42" s="13">
        <v>3500000</v>
      </c>
      <c r="N42" s="13">
        <v>2000000</v>
      </c>
      <c r="O42" s="13"/>
      <c r="P42" s="13"/>
      <c r="Q42" s="13"/>
      <c r="R42" s="13"/>
      <c r="S42" s="13"/>
      <c r="T42" s="13"/>
    </row>
    <row r="43" spans="1:20" ht="43.5" x14ac:dyDescent="0.35">
      <c r="A43" s="48" t="s">
        <v>1002</v>
      </c>
      <c r="B43" s="12" t="s">
        <v>91</v>
      </c>
      <c r="C43" s="12" t="s">
        <v>94</v>
      </c>
      <c r="D43" s="32" t="s">
        <v>1003</v>
      </c>
      <c r="E43" s="48" t="s">
        <v>1004</v>
      </c>
      <c r="F43" s="13">
        <v>1000000</v>
      </c>
      <c r="G43" s="13">
        <v>1000000</v>
      </c>
      <c r="H43" s="13">
        <v>0</v>
      </c>
      <c r="I43" s="49">
        <v>0</v>
      </c>
      <c r="J43" s="13">
        <v>0</v>
      </c>
      <c r="K43" s="13">
        <v>450000</v>
      </c>
      <c r="L43" s="13">
        <v>300000</v>
      </c>
      <c r="M43" s="13">
        <v>250000</v>
      </c>
      <c r="N43" s="13"/>
      <c r="O43" s="13"/>
      <c r="P43" s="13"/>
      <c r="Q43" s="13"/>
      <c r="R43" s="13"/>
      <c r="S43" s="13"/>
      <c r="T43" s="13"/>
    </row>
    <row r="44" spans="1:20" ht="87" x14ac:dyDescent="0.35">
      <c r="A44" s="48" t="s">
        <v>1007</v>
      </c>
      <c r="B44" s="12" t="s">
        <v>91</v>
      </c>
      <c r="C44" s="12" t="s">
        <v>94</v>
      </c>
      <c r="D44" s="32" t="s">
        <v>1008</v>
      </c>
      <c r="E44" s="48" t="s">
        <v>1009</v>
      </c>
      <c r="F44" s="13">
        <v>16000000</v>
      </c>
      <c r="G44" s="13">
        <v>8000000</v>
      </c>
      <c r="H44" s="13">
        <v>8000000</v>
      </c>
      <c r="I44" s="49" t="s">
        <v>1010</v>
      </c>
      <c r="J44" s="13">
        <v>100000</v>
      </c>
      <c r="K44" s="13">
        <v>1900000</v>
      </c>
      <c r="L44" s="13">
        <v>2500000</v>
      </c>
      <c r="M44" s="13">
        <v>2250000</v>
      </c>
      <c r="N44" s="13">
        <v>1250000</v>
      </c>
      <c r="O44" s="13"/>
      <c r="P44" s="13"/>
      <c r="Q44" s="13"/>
      <c r="R44" s="13"/>
      <c r="S44" s="13"/>
      <c r="T44" s="13"/>
    </row>
    <row r="45" spans="1:20" ht="43.5" x14ac:dyDescent="0.35">
      <c r="A45" s="48" t="s">
        <v>1007</v>
      </c>
      <c r="B45" s="12" t="s">
        <v>91</v>
      </c>
      <c r="C45" s="12" t="s">
        <v>94</v>
      </c>
      <c r="D45" s="32" t="s">
        <v>1015</v>
      </c>
      <c r="E45" s="48" t="s">
        <v>1016</v>
      </c>
      <c r="F45" s="13">
        <v>13072996.93</v>
      </c>
      <c r="G45" s="13">
        <v>12000000</v>
      </c>
      <c r="H45" s="13">
        <v>1072996.93</v>
      </c>
      <c r="I45" s="49" t="s">
        <v>1017</v>
      </c>
      <c r="J45" s="13">
        <v>430000</v>
      </c>
      <c r="K45" s="13">
        <v>1170000</v>
      </c>
      <c r="L45" s="13">
        <v>2340000</v>
      </c>
      <c r="M45" s="13">
        <v>2500000</v>
      </c>
      <c r="N45" s="13">
        <v>2800000</v>
      </c>
      <c r="O45" s="13">
        <v>2760000</v>
      </c>
      <c r="P45" s="13"/>
      <c r="Q45" s="13"/>
      <c r="R45" s="13"/>
      <c r="S45" s="13"/>
      <c r="T45" s="13"/>
    </row>
    <row r="46" spans="1:20" ht="43.5" x14ac:dyDescent="0.35">
      <c r="A46" s="48" t="s">
        <v>1007</v>
      </c>
      <c r="B46" s="12" t="s">
        <v>91</v>
      </c>
      <c r="C46" s="12" t="s">
        <v>94</v>
      </c>
      <c r="D46" s="32" t="s">
        <v>1021</v>
      </c>
      <c r="E46" s="48" t="s">
        <v>1022</v>
      </c>
      <c r="F46" s="13">
        <v>10140000</v>
      </c>
      <c r="G46" s="13">
        <v>10000000</v>
      </c>
      <c r="H46" s="13">
        <v>140000</v>
      </c>
      <c r="I46" s="49" t="s">
        <v>1017</v>
      </c>
      <c r="J46" s="13">
        <v>530000</v>
      </c>
      <c r="K46" s="13">
        <v>1900000</v>
      </c>
      <c r="L46" s="13">
        <v>2500000</v>
      </c>
      <c r="M46" s="13">
        <v>3000000</v>
      </c>
      <c r="N46" s="13">
        <v>2070000</v>
      </c>
      <c r="O46" s="13"/>
      <c r="P46" s="13"/>
      <c r="Q46" s="13"/>
      <c r="R46" s="13"/>
      <c r="S46" s="13"/>
      <c r="T46" s="13"/>
    </row>
    <row r="47" spans="1:20" ht="43.5" x14ac:dyDescent="0.35">
      <c r="A47" s="48" t="s">
        <v>1007</v>
      </c>
      <c r="B47" s="12" t="s">
        <v>91</v>
      </c>
      <c r="C47" s="12" t="s">
        <v>94</v>
      </c>
      <c r="D47" s="32" t="s">
        <v>1023</v>
      </c>
      <c r="E47" s="48" t="s">
        <v>1024</v>
      </c>
      <c r="F47" s="13">
        <v>3000000</v>
      </c>
      <c r="G47" s="13">
        <v>3000000</v>
      </c>
      <c r="H47" s="13">
        <v>0</v>
      </c>
      <c r="I47" s="49">
        <v>0</v>
      </c>
      <c r="J47" s="13">
        <v>300000</v>
      </c>
      <c r="K47" s="13">
        <v>600000</v>
      </c>
      <c r="L47" s="13">
        <v>1200000</v>
      </c>
      <c r="M47" s="13">
        <v>900000</v>
      </c>
      <c r="N47" s="13"/>
      <c r="O47" s="13"/>
      <c r="P47" s="13"/>
      <c r="Q47" s="13"/>
      <c r="R47" s="13"/>
      <c r="S47" s="13"/>
      <c r="T47" s="13"/>
    </row>
    <row r="48" spans="1:20" ht="43.5" x14ac:dyDescent="0.35">
      <c r="A48" s="48" t="s">
        <v>1002</v>
      </c>
      <c r="B48" s="12" t="s">
        <v>91</v>
      </c>
      <c r="C48" s="12" t="s">
        <v>94</v>
      </c>
      <c r="D48" s="32" t="s">
        <v>1026</v>
      </c>
      <c r="E48" s="48" t="s">
        <v>1027</v>
      </c>
      <c r="F48" s="13">
        <v>4000000</v>
      </c>
      <c r="G48" s="13">
        <v>2000000</v>
      </c>
      <c r="H48" s="13">
        <v>2000000</v>
      </c>
      <c r="I48" s="49" t="s">
        <v>972</v>
      </c>
      <c r="J48" s="13">
        <v>50000</v>
      </c>
      <c r="K48" s="13">
        <v>600000</v>
      </c>
      <c r="L48" s="13">
        <v>725000</v>
      </c>
      <c r="M48" s="13">
        <v>425000</v>
      </c>
      <c r="N48" s="13">
        <v>200000</v>
      </c>
      <c r="O48" s="13"/>
      <c r="P48" s="13"/>
      <c r="Q48" s="13"/>
      <c r="R48" s="13"/>
      <c r="S48" s="13"/>
      <c r="T48" s="13"/>
    </row>
    <row r="49" spans="1:20" ht="43.5" x14ac:dyDescent="0.35">
      <c r="A49" s="48" t="s">
        <v>1002</v>
      </c>
      <c r="B49" s="12" t="s">
        <v>91</v>
      </c>
      <c r="C49" s="12" t="s">
        <v>94</v>
      </c>
      <c r="D49" s="32" t="s">
        <v>1029</v>
      </c>
      <c r="E49" s="48" t="s">
        <v>1030</v>
      </c>
      <c r="F49" s="13">
        <v>2000000</v>
      </c>
      <c r="G49" s="13">
        <v>2000000</v>
      </c>
      <c r="H49" s="13">
        <v>0</v>
      </c>
      <c r="I49" s="49">
        <v>0</v>
      </c>
      <c r="J49" s="13">
        <v>0</v>
      </c>
      <c r="K49" s="13">
        <v>575000</v>
      </c>
      <c r="L49" s="13">
        <v>625000</v>
      </c>
      <c r="M49" s="13">
        <v>500000</v>
      </c>
      <c r="N49" s="13">
        <v>300000</v>
      </c>
      <c r="O49" s="13"/>
      <c r="P49" s="13"/>
      <c r="Q49" s="13"/>
      <c r="R49" s="13"/>
      <c r="S49" s="13"/>
      <c r="T49" s="13"/>
    </row>
    <row r="50" spans="1:20" ht="43.5" x14ac:dyDescent="0.35">
      <c r="A50" s="48" t="s">
        <v>1032</v>
      </c>
      <c r="B50" s="12" t="s">
        <v>91</v>
      </c>
      <c r="C50" s="12" t="s">
        <v>94</v>
      </c>
      <c r="D50" s="32" t="s">
        <v>1033</v>
      </c>
      <c r="E50" s="48" t="s">
        <v>1034</v>
      </c>
      <c r="F50" s="13">
        <v>30000000</v>
      </c>
      <c r="G50" s="13">
        <v>15000000</v>
      </c>
      <c r="H50" s="13">
        <v>15000000</v>
      </c>
      <c r="I50" s="49" t="s">
        <v>972</v>
      </c>
      <c r="J50" s="13">
        <v>750000</v>
      </c>
      <c r="K50" s="13">
        <v>3500000</v>
      </c>
      <c r="L50" s="13">
        <v>3750000</v>
      </c>
      <c r="M50" s="13">
        <v>4000000</v>
      </c>
      <c r="N50" s="13">
        <v>3000000</v>
      </c>
      <c r="O50" s="13"/>
      <c r="P50" s="13"/>
      <c r="Q50" s="13"/>
      <c r="R50" s="13"/>
      <c r="S50" s="13"/>
      <c r="T50" s="13"/>
    </row>
    <row r="51" spans="1:20" ht="43.5" x14ac:dyDescent="0.35">
      <c r="A51" s="48" t="s">
        <v>1002</v>
      </c>
      <c r="B51" s="12" t="s">
        <v>91</v>
      </c>
      <c r="C51" s="12" t="s">
        <v>94</v>
      </c>
      <c r="D51" s="32" t="s">
        <v>1035</v>
      </c>
      <c r="E51" s="48" t="s">
        <v>1036</v>
      </c>
      <c r="F51" s="13">
        <v>1000000</v>
      </c>
      <c r="G51" s="13">
        <v>1000000</v>
      </c>
      <c r="H51" s="13">
        <v>0</v>
      </c>
      <c r="I51" s="49">
        <v>0</v>
      </c>
      <c r="J51" s="13">
        <v>100000</v>
      </c>
      <c r="K51" s="13">
        <v>250000</v>
      </c>
      <c r="L51" s="13">
        <v>450000</v>
      </c>
      <c r="M51" s="13">
        <v>200000</v>
      </c>
      <c r="N51" s="13"/>
      <c r="O51" s="13"/>
      <c r="P51" s="13"/>
      <c r="Q51" s="13"/>
      <c r="R51" s="13"/>
      <c r="S51" s="13"/>
      <c r="T51" s="13"/>
    </row>
    <row r="52" spans="1:20" ht="43.5" x14ac:dyDescent="0.35">
      <c r="A52" s="48" t="s">
        <v>1002</v>
      </c>
      <c r="B52" s="12" t="s">
        <v>91</v>
      </c>
      <c r="C52" s="12" t="s">
        <v>94</v>
      </c>
      <c r="D52" s="32" t="s">
        <v>1037</v>
      </c>
      <c r="E52" s="48" t="s">
        <v>1038</v>
      </c>
      <c r="F52" s="13">
        <v>4000000</v>
      </c>
      <c r="G52" s="13">
        <v>4000000</v>
      </c>
      <c r="H52" s="13">
        <v>0</v>
      </c>
      <c r="I52" s="49">
        <v>0</v>
      </c>
      <c r="J52" s="13">
        <v>0</v>
      </c>
      <c r="K52" s="13">
        <v>700000</v>
      </c>
      <c r="L52" s="13">
        <v>1200000</v>
      </c>
      <c r="M52" s="13">
        <v>1300000</v>
      </c>
      <c r="N52" s="13">
        <v>800000</v>
      </c>
      <c r="O52" s="13"/>
      <c r="P52" s="13"/>
      <c r="Q52" s="13"/>
      <c r="R52" s="13"/>
      <c r="S52" s="13"/>
      <c r="T52" s="13"/>
    </row>
    <row r="53" spans="1:20" ht="43.5" x14ac:dyDescent="0.35">
      <c r="A53" s="48" t="s">
        <v>1040</v>
      </c>
      <c r="B53" s="12" t="s">
        <v>91</v>
      </c>
      <c r="C53" s="12" t="s">
        <v>94</v>
      </c>
      <c r="D53" s="32" t="s">
        <v>1041</v>
      </c>
      <c r="E53" s="48" t="s">
        <v>1042</v>
      </c>
      <c r="F53" s="13">
        <v>10000000</v>
      </c>
      <c r="G53" s="13">
        <v>10000000</v>
      </c>
      <c r="H53" s="13">
        <v>0</v>
      </c>
      <c r="I53" s="49">
        <v>0</v>
      </c>
      <c r="J53" s="13">
        <v>420000</v>
      </c>
      <c r="K53" s="13">
        <v>1600000</v>
      </c>
      <c r="L53" s="13">
        <v>2500000</v>
      </c>
      <c r="M53" s="13">
        <v>3000000</v>
      </c>
      <c r="N53" s="13">
        <v>2480000</v>
      </c>
      <c r="O53" s="13"/>
      <c r="P53" s="13"/>
      <c r="Q53" s="13"/>
      <c r="R53" s="13"/>
      <c r="S53" s="13"/>
      <c r="T53" s="13"/>
    </row>
    <row r="54" spans="1:20" s="72" customFormat="1" ht="43.5" x14ac:dyDescent="0.35">
      <c r="A54" s="48" t="s">
        <v>867</v>
      </c>
      <c r="B54" s="12" t="s">
        <v>91</v>
      </c>
      <c r="C54" s="12" t="s">
        <v>94</v>
      </c>
      <c r="D54" s="32" t="s">
        <v>1043</v>
      </c>
      <c r="E54" s="48" t="s">
        <v>1044</v>
      </c>
      <c r="F54" s="13">
        <v>233000000</v>
      </c>
      <c r="G54" s="13">
        <v>100000000</v>
      </c>
      <c r="H54" s="13">
        <v>133000000</v>
      </c>
      <c r="I54" s="49" t="s">
        <v>972</v>
      </c>
      <c r="J54" s="13">
        <v>300000</v>
      </c>
      <c r="K54" s="13">
        <v>11000000</v>
      </c>
      <c r="L54" s="13">
        <v>16000000</v>
      </c>
      <c r="M54" s="13">
        <v>17000000</v>
      </c>
      <c r="N54" s="13">
        <v>20000000</v>
      </c>
      <c r="O54" s="13">
        <v>20000000</v>
      </c>
      <c r="P54" s="13">
        <v>15700000</v>
      </c>
      <c r="Q54" s="13"/>
      <c r="R54" s="13"/>
      <c r="S54" s="13"/>
      <c r="T54" s="13"/>
    </row>
    <row r="55" spans="1:20" ht="58" x14ac:dyDescent="0.35">
      <c r="A55" s="48" t="s">
        <v>82</v>
      </c>
      <c r="B55" s="12" t="s">
        <v>91</v>
      </c>
      <c r="C55" s="12" t="s">
        <v>92</v>
      </c>
      <c r="D55" s="32" t="s">
        <v>1048</v>
      </c>
      <c r="E55" s="48" t="s">
        <v>1049</v>
      </c>
      <c r="F55" s="13">
        <v>54200000</v>
      </c>
      <c r="G55" s="13">
        <v>50000000</v>
      </c>
      <c r="H55" s="13">
        <v>4200000</v>
      </c>
      <c r="I55" s="51" t="s">
        <v>915</v>
      </c>
      <c r="J55" s="82">
        <v>0</v>
      </c>
      <c r="K55" s="82">
        <v>2000000</v>
      </c>
      <c r="L55" s="82">
        <v>6000000</v>
      </c>
      <c r="M55" s="82">
        <v>10000000</v>
      </c>
      <c r="N55" s="82">
        <v>12000000</v>
      </c>
      <c r="O55" s="82">
        <v>20000000</v>
      </c>
      <c r="P55" s="20"/>
      <c r="Q55" s="20"/>
      <c r="R55" s="20"/>
      <c r="S55" s="20"/>
      <c r="T55" s="20"/>
    </row>
    <row r="56" spans="1:20" ht="43.5" x14ac:dyDescent="0.35">
      <c r="A56" s="48" t="s">
        <v>82</v>
      </c>
      <c r="B56" s="12" t="s">
        <v>108</v>
      </c>
      <c r="C56" s="12" t="s">
        <v>109</v>
      </c>
      <c r="D56" s="32" t="s">
        <v>1050</v>
      </c>
      <c r="E56" s="48" t="s">
        <v>1051</v>
      </c>
      <c r="F56" s="13">
        <v>50000000</v>
      </c>
      <c r="G56" s="13">
        <v>50000000</v>
      </c>
      <c r="H56" s="13">
        <v>0</v>
      </c>
      <c r="I56" s="49"/>
      <c r="J56" s="82">
        <v>0</v>
      </c>
      <c r="K56" s="82">
        <v>1000000</v>
      </c>
      <c r="L56" s="82">
        <v>2500000</v>
      </c>
      <c r="M56" s="82">
        <v>10000000</v>
      </c>
      <c r="N56" s="82">
        <v>16500000</v>
      </c>
      <c r="O56" s="82">
        <v>20000000</v>
      </c>
      <c r="P56" s="20"/>
      <c r="Q56" s="20"/>
      <c r="R56" s="20"/>
      <c r="S56" s="20"/>
      <c r="T56" s="20"/>
    </row>
    <row r="57" spans="1:20" ht="101.5" x14ac:dyDescent="0.35">
      <c r="A57" s="48" t="s">
        <v>97</v>
      </c>
      <c r="B57" s="12" t="s">
        <v>17</v>
      </c>
      <c r="C57" s="12" t="s">
        <v>98</v>
      </c>
      <c r="D57" s="32" t="s">
        <v>1052</v>
      </c>
      <c r="E57" s="48" t="s">
        <v>1053</v>
      </c>
      <c r="F57" s="13">
        <v>351163882</v>
      </c>
      <c r="G57" s="13">
        <v>60000000</v>
      </c>
      <c r="H57" s="13">
        <v>291163882</v>
      </c>
      <c r="I57" s="51" t="s">
        <v>1054</v>
      </c>
      <c r="J57" s="13">
        <v>600000</v>
      </c>
      <c r="K57" s="13">
        <v>1200000</v>
      </c>
      <c r="L57" s="13">
        <v>3000000</v>
      </c>
      <c r="M57" s="13">
        <v>10000000</v>
      </c>
      <c r="N57" s="13">
        <v>20000000</v>
      </c>
      <c r="O57" s="13">
        <v>25200000</v>
      </c>
      <c r="P57" s="80"/>
      <c r="Q57" s="80"/>
      <c r="R57" s="80"/>
      <c r="S57" s="80"/>
      <c r="T57" s="80"/>
    </row>
    <row r="58" spans="1:20" ht="130.5" x14ac:dyDescent="0.35">
      <c r="A58" s="48" t="s">
        <v>97</v>
      </c>
      <c r="B58" s="12" t="s">
        <v>17</v>
      </c>
      <c r="C58" s="12" t="s">
        <v>1055</v>
      </c>
      <c r="D58" s="32" t="s">
        <v>1056</v>
      </c>
      <c r="E58" s="48" t="s">
        <v>1057</v>
      </c>
      <c r="F58" s="13">
        <v>302134085.31999999</v>
      </c>
      <c r="G58" s="13">
        <v>30000000</v>
      </c>
      <c r="H58" s="13">
        <v>272134085.31999999</v>
      </c>
      <c r="I58" s="51" t="s">
        <v>1058</v>
      </c>
      <c r="J58" s="13">
        <v>600000</v>
      </c>
      <c r="K58" s="13">
        <v>3000000</v>
      </c>
      <c r="L58" s="13">
        <v>13000000</v>
      </c>
      <c r="M58" s="13">
        <v>13400000</v>
      </c>
      <c r="N58" s="13">
        <v>0</v>
      </c>
      <c r="O58" s="80"/>
      <c r="P58" s="80"/>
      <c r="Q58" s="80"/>
      <c r="R58" s="80"/>
      <c r="S58" s="80"/>
      <c r="T58" s="80"/>
    </row>
    <row r="59" spans="1:20" ht="43.5" x14ac:dyDescent="0.35">
      <c r="A59" s="48" t="s">
        <v>97</v>
      </c>
      <c r="B59" s="12" t="s">
        <v>17</v>
      </c>
      <c r="C59" s="12" t="s">
        <v>23</v>
      </c>
      <c r="D59" s="32" t="s">
        <v>1059</v>
      </c>
      <c r="E59" s="48" t="s">
        <v>1060</v>
      </c>
      <c r="F59" s="13">
        <v>3000000</v>
      </c>
      <c r="G59" s="13">
        <v>3000000</v>
      </c>
      <c r="H59" s="13">
        <v>0</v>
      </c>
      <c r="I59" s="49"/>
      <c r="J59" s="13">
        <v>30000</v>
      </c>
      <c r="K59" s="13">
        <v>60000</v>
      </c>
      <c r="L59" s="13">
        <v>150000</v>
      </c>
      <c r="M59" s="13">
        <v>1000000</v>
      </c>
      <c r="N59" s="13">
        <v>1760000</v>
      </c>
      <c r="O59" s="80"/>
      <c r="P59" s="80"/>
      <c r="Q59" s="80"/>
      <c r="R59" s="80"/>
      <c r="S59" s="80"/>
      <c r="T59" s="80"/>
    </row>
    <row r="60" spans="1:20" ht="72.5" x14ac:dyDescent="0.35">
      <c r="A60" s="48" t="s">
        <v>97</v>
      </c>
      <c r="B60" s="12" t="s">
        <v>17</v>
      </c>
      <c r="C60" s="12" t="s">
        <v>1055</v>
      </c>
      <c r="D60" s="32" t="s">
        <v>1056</v>
      </c>
      <c r="E60" s="48" t="s">
        <v>1061</v>
      </c>
      <c r="F60" s="13">
        <v>17000000</v>
      </c>
      <c r="G60" s="13">
        <v>17000000</v>
      </c>
      <c r="H60" s="13">
        <v>0</v>
      </c>
      <c r="I60" s="51">
        <v>0</v>
      </c>
      <c r="J60" s="13">
        <v>0</v>
      </c>
      <c r="K60" s="13">
        <v>340000</v>
      </c>
      <c r="L60" s="13">
        <v>3000000</v>
      </c>
      <c r="M60" s="13">
        <v>5000000</v>
      </c>
      <c r="N60" s="13">
        <v>8660000</v>
      </c>
      <c r="O60" s="80"/>
      <c r="P60" s="80"/>
      <c r="Q60" s="80"/>
      <c r="R60" s="80"/>
      <c r="S60" s="80"/>
      <c r="T60" s="80"/>
    </row>
    <row r="61" spans="1:20" ht="72.5" x14ac:dyDescent="0.35">
      <c r="A61" s="48" t="s">
        <v>97</v>
      </c>
      <c r="B61" s="12" t="s">
        <v>17</v>
      </c>
      <c r="C61" s="12" t="s">
        <v>1055</v>
      </c>
      <c r="D61" s="32" t="s">
        <v>1062</v>
      </c>
      <c r="E61" s="48" t="s">
        <v>1063</v>
      </c>
      <c r="F61" s="13">
        <v>4000000</v>
      </c>
      <c r="G61" s="13">
        <v>4000000</v>
      </c>
      <c r="H61" s="13">
        <v>0</v>
      </c>
      <c r="I61" s="49"/>
      <c r="J61" s="13">
        <v>100000</v>
      </c>
      <c r="K61" s="13">
        <v>400000</v>
      </c>
      <c r="L61" s="13">
        <v>1500000</v>
      </c>
      <c r="M61" s="13">
        <v>2000000</v>
      </c>
      <c r="N61" s="80"/>
      <c r="O61" s="80"/>
      <c r="P61" s="80"/>
      <c r="Q61" s="80"/>
      <c r="R61" s="80"/>
      <c r="S61" s="80"/>
      <c r="T61" s="80"/>
    </row>
    <row r="62" spans="1:20" ht="43.5" x14ac:dyDescent="0.35">
      <c r="A62" s="48" t="s">
        <v>97</v>
      </c>
      <c r="B62" s="12" t="s">
        <v>17</v>
      </c>
      <c r="C62" s="12" t="s">
        <v>1055</v>
      </c>
      <c r="D62" s="32" t="s">
        <v>1064</v>
      </c>
      <c r="E62" s="48" t="s">
        <v>1065</v>
      </c>
      <c r="F62" s="13">
        <v>10000000</v>
      </c>
      <c r="G62" s="13">
        <v>10000000</v>
      </c>
      <c r="H62" s="13">
        <v>0</v>
      </c>
      <c r="I62" s="49"/>
      <c r="J62" s="13">
        <v>1000000</v>
      </c>
      <c r="K62" s="13">
        <v>4000000</v>
      </c>
      <c r="L62" s="13">
        <v>5000000</v>
      </c>
      <c r="M62" s="80"/>
      <c r="N62" s="80"/>
      <c r="O62" s="80"/>
      <c r="P62" s="80"/>
      <c r="Q62" s="80"/>
      <c r="R62" s="80"/>
      <c r="S62" s="80"/>
      <c r="T62" s="80"/>
    </row>
    <row r="63" spans="1:20" ht="58" x14ac:dyDescent="0.35">
      <c r="A63" s="48" t="s">
        <v>82</v>
      </c>
      <c r="B63" s="12" t="s">
        <v>17</v>
      </c>
      <c r="C63" s="12" t="s">
        <v>23</v>
      </c>
      <c r="D63" s="32" t="s">
        <v>1066</v>
      </c>
      <c r="E63" s="48" t="s">
        <v>1067</v>
      </c>
      <c r="F63" s="13">
        <v>30000000</v>
      </c>
      <c r="G63" s="13">
        <v>30000000</v>
      </c>
      <c r="H63" s="13">
        <v>0</v>
      </c>
      <c r="I63" s="49"/>
      <c r="J63" s="13">
        <v>300000</v>
      </c>
      <c r="K63" s="13">
        <v>600000</v>
      </c>
      <c r="L63" s="13">
        <v>1500000</v>
      </c>
      <c r="M63" s="13">
        <v>5100000</v>
      </c>
      <c r="N63" s="13">
        <v>8000000</v>
      </c>
      <c r="O63" s="13">
        <v>14500000</v>
      </c>
      <c r="P63" s="80"/>
      <c r="Q63" s="80"/>
      <c r="R63" s="80"/>
      <c r="S63" s="80"/>
      <c r="T63" s="80"/>
    </row>
    <row r="64" spans="1:20" ht="72.5" x14ac:dyDescent="0.35">
      <c r="A64" s="48" t="s">
        <v>100</v>
      </c>
      <c r="B64" s="12" t="s">
        <v>17</v>
      </c>
      <c r="C64" s="12" t="s">
        <v>23</v>
      </c>
      <c r="D64" s="32" t="s">
        <v>1068</v>
      </c>
      <c r="E64" s="48" t="s">
        <v>1069</v>
      </c>
      <c r="F64" s="13">
        <v>95000000</v>
      </c>
      <c r="G64" s="13">
        <v>95000000</v>
      </c>
      <c r="H64" s="13">
        <v>0</v>
      </c>
      <c r="I64" s="49"/>
      <c r="J64" s="13">
        <v>950000</v>
      </c>
      <c r="K64" s="13">
        <v>1900000</v>
      </c>
      <c r="L64" s="13">
        <v>4750000</v>
      </c>
      <c r="M64" s="13">
        <v>7600000</v>
      </c>
      <c r="N64" s="13">
        <v>19500000</v>
      </c>
      <c r="O64" s="13">
        <v>28550000</v>
      </c>
      <c r="P64" s="13">
        <v>31750000</v>
      </c>
      <c r="Q64" s="80"/>
      <c r="R64" s="80"/>
      <c r="S64" s="80"/>
      <c r="T64" s="80"/>
    </row>
    <row r="65" spans="1:20" ht="58" x14ac:dyDescent="0.35">
      <c r="A65" s="48" t="s">
        <v>97</v>
      </c>
      <c r="B65" s="12" t="s">
        <v>17</v>
      </c>
      <c r="C65" s="12" t="s">
        <v>98</v>
      </c>
      <c r="D65" s="32" t="s">
        <v>1071</v>
      </c>
      <c r="E65" s="48" t="s">
        <v>1072</v>
      </c>
      <c r="F65" s="13">
        <v>73130000</v>
      </c>
      <c r="G65" s="13">
        <v>73130000</v>
      </c>
      <c r="H65" s="13">
        <v>0</v>
      </c>
      <c r="I65" s="51"/>
      <c r="J65" s="13">
        <v>1000000</v>
      </c>
      <c r="K65" s="13">
        <v>20000000</v>
      </c>
      <c r="L65" s="13">
        <v>20000000</v>
      </c>
      <c r="M65" s="13">
        <v>32130000</v>
      </c>
      <c r="N65" s="80"/>
      <c r="O65" s="80"/>
      <c r="P65" s="80"/>
      <c r="Q65" s="80"/>
      <c r="R65" s="80"/>
      <c r="S65" s="80"/>
      <c r="T65" s="80"/>
    </row>
    <row r="66" spans="1:20" ht="72.5" x14ac:dyDescent="0.35">
      <c r="A66" s="48" t="s">
        <v>1073</v>
      </c>
      <c r="B66" s="12" t="s">
        <v>17</v>
      </c>
      <c r="C66" s="12" t="s">
        <v>23</v>
      </c>
      <c r="D66" s="32" t="s">
        <v>1074</v>
      </c>
      <c r="E66" s="48" t="s">
        <v>1075</v>
      </c>
      <c r="F66" s="13">
        <v>28504696.010000002</v>
      </c>
      <c r="G66" s="13">
        <v>8000000</v>
      </c>
      <c r="H66" s="13">
        <v>20504696.010000002</v>
      </c>
      <c r="I66" s="51" t="s">
        <v>1076</v>
      </c>
      <c r="J66" s="13">
        <v>80000</v>
      </c>
      <c r="K66" s="13">
        <v>160000</v>
      </c>
      <c r="L66" s="13">
        <v>400000</v>
      </c>
      <c r="M66" s="13">
        <v>2560000</v>
      </c>
      <c r="N66" s="13">
        <v>4800000</v>
      </c>
      <c r="O66" s="80"/>
      <c r="P66" s="80"/>
      <c r="Q66" s="80"/>
      <c r="R66" s="80"/>
      <c r="S66" s="80"/>
      <c r="T66" s="80"/>
    </row>
    <row r="67" spans="1:20" ht="72.5" x14ac:dyDescent="0.35">
      <c r="A67" s="48" t="s">
        <v>1077</v>
      </c>
      <c r="B67" s="12" t="s">
        <v>17</v>
      </c>
      <c r="C67" s="12" t="s">
        <v>1055</v>
      </c>
      <c r="D67" s="32" t="s">
        <v>1078</v>
      </c>
      <c r="E67" s="48" t="s">
        <v>1079</v>
      </c>
      <c r="F67" s="13">
        <v>23000000</v>
      </c>
      <c r="G67" s="13">
        <v>23000000</v>
      </c>
      <c r="H67" s="13">
        <v>0</v>
      </c>
      <c r="I67" s="51">
        <v>0</v>
      </c>
      <c r="J67" s="13">
        <v>0</v>
      </c>
      <c r="K67" s="13">
        <v>2000000</v>
      </c>
      <c r="L67" s="13">
        <v>9000000</v>
      </c>
      <c r="M67" s="13">
        <v>12000000</v>
      </c>
      <c r="N67" s="80"/>
      <c r="O67" s="80"/>
      <c r="P67" s="80"/>
      <c r="Q67" s="80"/>
      <c r="R67" s="80"/>
      <c r="S67" s="80"/>
      <c r="T67" s="80"/>
    </row>
    <row r="68" spans="1:20" ht="72.5" x14ac:dyDescent="0.35">
      <c r="A68" s="48" t="s">
        <v>82</v>
      </c>
      <c r="B68" s="12" t="s">
        <v>17</v>
      </c>
      <c r="C68" s="12" t="s">
        <v>23</v>
      </c>
      <c r="D68" s="32" t="s">
        <v>1080</v>
      </c>
      <c r="E68" s="48" t="s">
        <v>1081</v>
      </c>
      <c r="F68" s="13">
        <v>15000000</v>
      </c>
      <c r="G68" s="13">
        <v>15000000</v>
      </c>
      <c r="H68" s="13">
        <v>0</v>
      </c>
      <c r="I68" s="49"/>
      <c r="J68" s="13">
        <v>150000</v>
      </c>
      <c r="K68" s="13">
        <v>300000</v>
      </c>
      <c r="L68" s="13">
        <v>750000</v>
      </c>
      <c r="M68" s="13">
        <v>4050000</v>
      </c>
      <c r="N68" s="13">
        <v>4500000</v>
      </c>
      <c r="O68" s="13">
        <v>5250000</v>
      </c>
      <c r="P68" s="80"/>
      <c r="Q68" s="80"/>
      <c r="R68" s="80"/>
      <c r="S68" s="80"/>
      <c r="T68" s="80"/>
    </row>
    <row r="69" spans="1:20" ht="130.5" x14ac:dyDescent="0.35">
      <c r="A69" s="48" t="s">
        <v>1082</v>
      </c>
      <c r="B69" s="12" t="s">
        <v>17</v>
      </c>
      <c r="C69" s="12" t="s">
        <v>23</v>
      </c>
      <c r="D69" s="32" t="s">
        <v>836</v>
      </c>
      <c r="E69" s="48" t="s">
        <v>1083</v>
      </c>
      <c r="F69" s="13">
        <v>68359010</v>
      </c>
      <c r="G69" s="13">
        <v>12000000</v>
      </c>
      <c r="H69" s="13">
        <v>56359010</v>
      </c>
      <c r="I69" s="51" t="s">
        <v>1084</v>
      </c>
      <c r="J69" s="13">
        <v>120000</v>
      </c>
      <c r="K69" s="13">
        <v>240000</v>
      </c>
      <c r="L69" s="13">
        <v>600000</v>
      </c>
      <c r="M69" s="13">
        <v>960000</v>
      </c>
      <c r="N69" s="13">
        <v>1200000</v>
      </c>
      <c r="O69" s="13">
        <v>1800000</v>
      </c>
      <c r="P69" s="13">
        <v>7080000</v>
      </c>
      <c r="Q69" s="80"/>
      <c r="R69" s="80"/>
      <c r="S69" s="80"/>
      <c r="T69" s="80"/>
    </row>
    <row r="70" spans="1:20" ht="43.5" x14ac:dyDescent="0.35">
      <c r="A70" s="48" t="s">
        <v>97</v>
      </c>
      <c r="B70" s="12" t="s">
        <v>17</v>
      </c>
      <c r="C70" s="12" t="s">
        <v>1055</v>
      </c>
      <c r="D70" s="32" t="s">
        <v>1086</v>
      </c>
      <c r="E70" s="48" t="s">
        <v>1087</v>
      </c>
      <c r="F70" s="13">
        <v>10000000</v>
      </c>
      <c r="G70" s="13">
        <v>10000000</v>
      </c>
      <c r="H70" s="13">
        <v>0</v>
      </c>
      <c r="I70" s="49"/>
      <c r="J70" s="13">
        <v>1000000</v>
      </c>
      <c r="K70" s="13">
        <v>3000000</v>
      </c>
      <c r="L70" s="13">
        <v>3000000</v>
      </c>
      <c r="M70" s="13">
        <v>3000000</v>
      </c>
      <c r="N70" s="13">
        <v>0</v>
      </c>
      <c r="O70" s="80"/>
      <c r="P70" s="80"/>
      <c r="Q70" s="80"/>
      <c r="R70" s="80"/>
      <c r="S70" s="80"/>
      <c r="T70" s="80"/>
    </row>
    <row r="71" spans="1:20" ht="58" x14ac:dyDescent="0.35">
      <c r="A71" s="48" t="s">
        <v>1088</v>
      </c>
      <c r="B71" s="12" t="s">
        <v>17</v>
      </c>
      <c r="C71" s="12" t="s">
        <v>1089</v>
      </c>
      <c r="D71" s="32" t="s">
        <v>1090</v>
      </c>
      <c r="E71" s="48" t="s">
        <v>1091</v>
      </c>
      <c r="F71" s="13">
        <v>57850000</v>
      </c>
      <c r="G71" s="13">
        <v>57850000</v>
      </c>
      <c r="H71" s="13">
        <v>0</v>
      </c>
      <c r="I71" s="49"/>
      <c r="J71" s="13">
        <v>578500</v>
      </c>
      <c r="K71" s="13">
        <v>1157000</v>
      </c>
      <c r="L71" s="13">
        <v>5000000</v>
      </c>
      <c r="M71" s="13">
        <v>25000000</v>
      </c>
      <c r="N71" s="13">
        <v>26114500</v>
      </c>
      <c r="O71" s="80"/>
      <c r="P71" s="80"/>
      <c r="Q71" s="80"/>
      <c r="R71" s="80"/>
      <c r="S71" s="80"/>
      <c r="T71" s="80"/>
    </row>
    <row r="72" spans="1:20" ht="72.5" x14ac:dyDescent="0.35">
      <c r="A72" s="48" t="s">
        <v>1092</v>
      </c>
      <c r="B72" s="12" t="s">
        <v>17</v>
      </c>
      <c r="C72" s="12" t="s">
        <v>1055</v>
      </c>
      <c r="D72" s="32" t="s">
        <v>1093</v>
      </c>
      <c r="E72" s="48" t="s">
        <v>1094</v>
      </c>
      <c r="F72" s="13">
        <v>22000000</v>
      </c>
      <c r="G72" s="13">
        <v>22000000</v>
      </c>
      <c r="H72" s="13">
        <v>0</v>
      </c>
      <c r="I72" s="49"/>
      <c r="J72" s="13">
        <v>100000</v>
      </c>
      <c r="K72" s="13">
        <v>100000</v>
      </c>
      <c r="L72" s="13">
        <v>100000</v>
      </c>
      <c r="M72" s="13">
        <v>100000</v>
      </c>
      <c r="N72" s="13">
        <v>100000</v>
      </c>
      <c r="O72" s="13">
        <v>100000</v>
      </c>
      <c r="P72" s="13">
        <v>3200000</v>
      </c>
      <c r="Q72" s="13">
        <v>3200000</v>
      </c>
      <c r="R72" s="13">
        <v>5200000</v>
      </c>
      <c r="S72" s="13">
        <v>5200000</v>
      </c>
      <c r="T72" s="13">
        <v>4600000</v>
      </c>
    </row>
    <row r="73" spans="1:20" ht="72.5" x14ac:dyDescent="0.35">
      <c r="A73" s="48" t="s">
        <v>1073</v>
      </c>
      <c r="B73" s="12" t="s">
        <v>17</v>
      </c>
      <c r="C73" s="12" t="s">
        <v>23</v>
      </c>
      <c r="D73" s="32" t="s">
        <v>1095</v>
      </c>
      <c r="E73" s="48" t="s">
        <v>1096</v>
      </c>
      <c r="F73" s="13">
        <v>72215765.719999999</v>
      </c>
      <c r="G73" s="13">
        <v>7493970.0599999996</v>
      </c>
      <c r="H73" s="13">
        <v>64721795.659999996</v>
      </c>
      <c r="I73" s="51" t="s">
        <v>1097</v>
      </c>
      <c r="J73" s="13">
        <v>74939.700599999996</v>
      </c>
      <c r="K73" s="13">
        <v>149879.40119999999</v>
      </c>
      <c r="L73" s="13">
        <v>374698.50300000003</v>
      </c>
      <c r="M73" s="13">
        <v>2500000</v>
      </c>
      <c r="N73" s="13">
        <v>4394452.4551999997</v>
      </c>
      <c r="O73" s="80"/>
      <c r="P73" s="80"/>
      <c r="Q73" s="80"/>
      <c r="R73" s="80"/>
      <c r="S73" s="80"/>
      <c r="T73" s="80"/>
    </row>
    <row r="74" spans="1:20" ht="72.5" x14ac:dyDescent="0.35">
      <c r="A74" s="48" t="s">
        <v>1092</v>
      </c>
      <c r="B74" s="12" t="s">
        <v>17</v>
      </c>
      <c r="C74" s="12" t="s">
        <v>1055</v>
      </c>
      <c r="D74" s="32" t="s">
        <v>1098</v>
      </c>
      <c r="E74" s="48" t="s">
        <v>1099</v>
      </c>
      <c r="F74" s="13">
        <v>30000000</v>
      </c>
      <c r="G74" s="13">
        <v>30000000</v>
      </c>
      <c r="H74" s="13">
        <v>0</v>
      </c>
      <c r="I74" s="49"/>
      <c r="J74" s="13">
        <v>100000</v>
      </c>
      <c r="K74" s="13">
        <v>100000</v>
      </c>
      <c r="L74" s="13">
        <v>100000</v>
      </c>
      <c r="M74" s="13">
        <v>100000</v>
      </c>
      <c r="N74" s="13">
        <v>100000</v>
      </c>
      <c r="O74" s="13">
        <v>100000</v>
      </c>
      <c r="P74" s="13">
        <v>4500000</v>
      </c>
      <c r="Q74" s="13">
        <v>4500000</v>
      </c>
      <c r="R74" s="13">
        <v>6000000</v>
      </c>
      <c r="S74" s="13">
        <v>6500000</v>
      </c>
      <c r="T74" s="13">
        <v>7900000</v>
      </c>
    </row>
    <row r="75" spans="1:20" ht="58" x14ac:dyDescent="0.35">
      <c r="A75" s="48" t="s">
        <v>1073</v>
      </c>
      <c r="B75" s="12" t="s">
        <v>17</v>
      </c>
      <c r="C75" s="12" t="s">
        <v>23</v>
      </c>
      <c r="D75" s="32" t="s">
        <v>1100</v>
      </c>
      <c r="E75" s="48" t="s">
        <v>1101</v>
      </c>
      <c r="F75" s="13">
        <v>18300000</v>
      </c>
      <c r="G75" s="13">
        <v>18300000</v>
      </c>
      <c r="H75" s="13">
        <v>0</v>
      </c>
      <c r="I75" s="49"/>
      <c r="J75" s="13">
        <v>183000</v>
      </c>
      <c r="K75" s="13">
        <v>366000</v>
      </c>
      <c r="L75" s="13">
        <v>915000</v>
      </c>
      <c r="M75" s="13">
        <v>8000000</v>
      </c>
      <c r="N75" s="13">
        <v>8836000</v>
      </c>
      <c r="O75" s="80"/>
      <c r="P75" s="80"/>
      <c r="Q75" s="80"/>
      <c r="R75" s="80"/>
      <c r="S75" s="80"/>
      <c r="T75" s="80"/>
    </row>
    <row r="76" spans="1:20" ht="58" x14ac:dyDescent="0.35">
      <c r="A76" s="48" t="s">
        <v>893</v>
      </c>
      <c r="B76" s="12" t="s">
        <v>17</v>
      </c>
      <c r="C76" s="12" t="s">
        <v>1055</v>
      </c>
      <c r="D76" s="32" t="s">
        <v>1102</v>
      </c>
      <c r="E76" s="48" t="s">
        <v>1103</v>
      </c>
      <c r="F76" s="13">
        <v>29400000</v>
      </c>
      <c r="G76" s="13">
        <v>29400000</v>
      </c>
      <c r="H76" s="13">
        <v>0</v>
      </c>
      <c r="I76" s="49"/>
      <c r="J76" s="13">
        <v>1000000</v>
      </c>
      <c r="K76" s="13">
        <v>5000000</v>
      </c>
      <c r="L76" s="13">
        <v>5400000</v>
      </c>
      <c r="M76" s="13">
        <v>18000000</v>
      </c>
      <c r="N76" s="80"/>
      <c r="O76" s="80"/>
      <c r="P76" s="80"/>
      <c r="Q76" s="80"/>
      <c r="R76" s="80"/>
      <c r="S76" s="80"/>
      <c r="T76" s="80"/>
    </row>
    <row r="77" spans="1:20" ht="72.5" x14ac:dyDescent="0.35">
      <c r="A77" s="48" t="s">
        <v>1104</v>
      </c>
      <c r="B77" s="12" t="s">
        <v>17</v>
      </c>
      <c r="C77" s="12" t="s">
        <v>1055</v>
      </c>
      <c r="D77" s="32" t="s">
        <v>1105</v>
      </c>
      <c r="E77" s="48" t="s">
        <v>1106</v>
      </c>
      <c r="F77" s="13">
        <v>26000000</v>
      </c>
      <c r="G77" s="13">
        <v>26000000</v>
      </c>
      <c r="H77" s="13">
        <v>0</v>
      </c>
      <c r="I77" s="49"/>
      <c r="J77" s="13">
        <v>0</v>
      </c>
      <c r="K77" s="13">
        <v>520000</v>
      </c>
      <c r="L77" s="13">
        <v>1300000</v>
      </c>
      <c r="M77" s="13">
        <v>3000000</v>
      </c>
      <c r="N77" s="13">
        <v>9000000</v>
      </c>
      <c r="O77" s="13">
        <v>12180000</v>
      </c>
      <c r="P77" s="80"/>
      <c r="Q77" s="80"/>
      <c r="R77" s="80"/>
      <c r="S77" s="80"/>
      <c r="T77" s="80"/>
    </row>
    <row r="78" spans="1:20" ht="72.5" x14ac:dyDescent="0.35">
      <c r="A78" s="48" t="s">
        <v>1104</v>
      </c>
      <c r="B78" s="12" t="s">
        <v>17</v>
      </c>
      <c r="C78" s="12" t="s">
        <v>1055</v>
      </c>
      <c r="D78" s="32" t="s">
        <v>1107</v>
      </c>
      <c r="E78" s="48" t="s">
        <v>1108</v>
      </c>
      <c r="F78" s="13">
        <v>2500000</v>
      </c>
      <c r="G78" s="13">
        <v>2500000</v>
      </c>
      <c r="H78" s="13">
        <v>0</v>
      </c>
      <c r="I78" s="49"/>
      <c r="J78" s="13">
        <v>25000</v>
      </c>
      <c r="K78" s="13">
        <v>50000</v>
      </c>
      <c r="L78" s="13">
        <v>500000</v>
      </c>
      <c r="M78" s="13">
        <v>700000</v>
      </c>
      <c r="N78" s="13">
        <v>1225000</v>
      </c>
      <c r="O78" s="80"/>
      <c r="P78" s="80"/>
      <c r="Q78" s="80"/>
      <c r="R78" s="80"/>
      <c r="S78" s="80"/>
      <c r="T78" s="80"/>
    </row>
    <row r="79" spans="1:20" ht="58" x14ac:dyDescent="0.35">
      <c r="A79" s="48" t="s">
        <v>1109</v>
      </c>
      <c r="B79" s="12" t="s">
        <v>17</v>
      </c>
      <c r="C79" s="12" t="s">
        <v>1055</v>
      </c>
      <c r="D79" s="32" t="s">
        <v>1110</v>
      </c>
      <c r="E79" s="48" t="s">
        <v>1111</v>
      </c>
      <c r="F79" s="13">
        <v>30000000</v>
      </c>
      <c r="G79" s="13">
        <v>30000000</v>
      </c>
      <c r="H79" s="13">
        <v>0</v>
      </c>
      <c r="I79" s="49" t="s">
        <v>1112</v>
      </c>
      <c r="J79" s="13">
        <v>300000</v>
      </c>
      <c r="K79" s="13">
        <v>1000000</v>
      </c>
      <c r="L79" s="13">
        <v>3000000</v>
      </c>
      <c r="M79" s="13">
        <v>10000000</v>
      </c>
      <c r="N79" s="13">
        <v>15700000</v>
      </c>
      <c r="O79" s="80"/>
      <c r="P79" s="80"/>
      <c r="Q79" s="80"/>
      <c r="R79" s="80"/>
      <c r="S79" s="80"/>
      <c r="T79" s="80"/>
    </row>
    <row r="80" spans="1:20" ht="43.5" x14ac:dyDescent="0.35">
      <c r="A80" s="48" t="s">
        <v>185</v>
      </c>
      <c r="B80" s="12" t="s">
        <v>17</v>
      </c>
      <c r="C80" s="12" t="s">
        <v>1055</v>
      </c>
      <c r="D80" s="32" t="s">
        <v>1113</v>
      </c>
      <c r="E80" s="48" t="s">
        <v>1114</v>
      </c>
      <c r="F80" s="13">
        <v>23227403.170000002</v>
      </c>
      <c r="G80" s="13">
        <v>23227403.170000002</v>
      </c>
      <c r="H80" s="13">
        <v>0</v>
      </c>
      <c r="I80" s="49"/>
      <c r="J80" s="13">
        <v>232274.03170000002</v>
      </c>
      <c r="K80" s="13">
        <v>1000000</v>
      </c>
      <c r="L80" s="13">
        <v>2000000</v>
      </c>
      <c r="M80" s="13">
        <v>7000000</v>
      </c>
      <c r="N80" s="13">
        <v>12995129.1383</v>
      </c>
      <c r="O80" s="80"/>
      <c r="P80" s="80"/>
      <c r="Q80" s="80"/>
      <c r="R80" s="80"/>
      <c r="S80" s="80"/>
      <c r="T80" s="80"/>
    </row>
    <row r="81" spans="1:20" ht="58" x14ac:dyDescent="0.35">
      <c r="A81" s="48" t="s">
        <v>1104</v>
      </c>
      <c r="B81" s="12" t="s">
        <v>17</v>
      </c>
      <c r="C81" s="12" t="s">
        <v>1055</v>
      </c>
      <c r="D81" s="32" t="s">
        <v>1115</v>
      </c>
      <c r="E81" s="48" t="s">
        <v>1116</v>
      </c>
      <c r="F81" s="13">
        <v>4000000</v>
      </c>
      <c r="G81" s="13">
        <v>4000000</v>
      </c>
      <c r="H81" s="13">
        <v>0</v>
      </c>
      <c r="I81" s="49"/>
      <c r="J81" s="13">
        <v>40000</v>
      </c>
      <c r="K81" s="13">
        <v>80000</v>
      </c>
      <c r="L81" s="13">
        <v>200000</v>
      </c>
      <c r="M81" s="13">
        <v>1780000</v>
      </c>
      <c r="N81" s="13">
        <v>1900000</v>
      </c>
      <c r="O81" s="80"/>
      <c r="P81" s="80"/>
      <c r="Q81" s="80"/>
      <c r="R81" s="80"/>
      <c r="S81" s="80"/>
      <c r="T81" s="80"/>
    </row>
    <row r="82" spans="1:20" ht="58" x14ac:dyDescent="0.35">
      <c r="A82" s="48" t="s">
        <v>107</v>
      </c>
      <c r="B82" s="12" t="s">
        <v>17</v>
      </c>
      <c r="C82" s="12" t="s">
        <v>1055</v>
      </c>
      <c r="D82" s="32" t="s">
        <v>1117</v>
      </c>
      <c r="E82" s="48" t="s">
        <v>1118</v>
      </c>
      <c r="F82" s="13">
        <v>21800000</v>
      </c>
      <c r="G82" s="13">
        <v>21800000</v>
      </c>
      <c r="H82" s="13">
        <v>0</v>
      </c>
      <c r="I82" s="81"/>
      <c r="J82" s="13">
        <v>218000</v>
      </c>
      <c r="K82" s="13">
        <v>436000</v>
      </c>
      <c r="L82" s="13">
        <v>3000000</v>
      </c>
      <c r="M82" s="13">
        <v>6000000</v>
      </c>
      <c r="N82" s="13">
        <v>12146000</v>
      </c>
      <c r="O82" s="13"/>
      <c r="P82" s="13"/>
      <c r="Q82" s="13"/>
      <c r="R82" s="13"/>
      <c r="S82" s="13"/>
      <c r="T82" s="13"/>
    </row>
    <row r="83" spans="1:20" s="72" customFormat="1" ht="58" x14ac:dyDescent="0.35">
      <c r="A83" s="48" t="s">
        <v>107</v>
      </c>
      <c r="B83" s="12" t="s">
        <v>17</v>
      </c>
      <c r="C83" s="12" t="s">
        <v>1055</v>
      </c>
      <c r="D83" s="32" t="s">
        <v>1071</v>
      </c>
      <c r="E83" s="48" t="s">
        <v>1119</v>
      </c>
      <c r="F83" s="131">
        <v>128200000</v>
      </c>
      <c r="G83" s="131">
        <v>128200000</v>
      </c>
      <c r="H83" s="131">
        <v>0</v>
      </c>
      <c r="I83" s="81"/>
      <c r="J83" s="13">
        <v>1282000</v>
      </c>
      <c r="K83" s="13">
        <v>2564000</v>
      </c>
      <c r="L83" s="13">
        <v>10000000</v>
      </c>
      <c r="M83" s="13">
        <v>10000000</v>
      </c>
      <c r="N83" s="13">
        <v>14354000</v>
      </c>
      <c r="O83" s="13">
        <v>15000000</v>
      </c>
      <c r="P83" s="13">
        <v>15000000</v>
      </c>
      <c r="Q83" s="13">
        <v>25000000</v>
      </c>
      <c r="R83" s="13">
        <v>35000000</v>
      </c>
      <c r="S83" s="13"/>
      <c r="T83" s="13"/>
    </row>
    <row r="84" spans="1:20" x14ac:dyDescent="0.35">
      <c r="A84" s="129" t="s">
        <v>1120</v>
      </c>
      <c r="B84" s="130"/>
      <c r="C84" s="130"/>
      <c r="D84" s="130"/>
      <c r="E84" s="130"/>
      <c r="F84" s="132">
        <f>SUM(F3:F83)</f>
        <v>3081198902.0799999</v>
      </c>
      <c r="G84" s="59">
        <f>SUM(G3:G83)</f>
        <v>1973521891.04</v>
      </c>
      <c r="H84" s="132">
        <f t="shared" ref="H84" si="0">SUM(H3:H83)</f>
        <v>1107677011.04</v>
      </c>
      <c r="J84" s="133">
        <f>SUM(J3:J83)</f>
        <v>23386879.096299998</v>
      </c>
      <c r="K84" s="134">
        <f t="shared" ref="K84:T84" si="1">SUM(K3:K83)</f>
        <v>111367278.3242</v>
      </c>
      <c r="L84" s="134">
        <f t="shared" si="1"/>
        <v>202431117.67399999</v>
      </c>
      <c r="M84" s="134">
        <f t="shared" si="1"/>
        <v>401736006.43470001</v>
      </c>
      <c r="N84" s="134">
        <f t="shared" si="1"/>
        <v>392418988.71080005</v>
      </c>
      <c r="O84" s="134">
        <f t="shared" si="1"/>
        <v>211280000</v>
      </c>
      <c r="P84" s="134">
        <f t="shared" si="1"/>
        <v>157230000</v>
      </c>
      <c r="Q84" s="134">
        <f t="shared" si="1"/>
        <v>132700000</v>
      </c>
      <c r="R84" s="134">
        <f t="shared" si="1"/>
        <v>146200000</v>
      </c>
      <c r="S84" s="134">
        <f t="shared" si="1"/>
        <v>101700000</v>
      </c>
      <c r="T84" s="134">
        <f t="shared" si="1"/>
        <v>93071620.799999997</v>
      </c>
    </row>
  </sheetData>
  <mergeCells count="1">
    <mergeCell ref="A1:T1"/>
  </mergeCells>
  <printOptions horizontalCentered="1"/>
  <pageMargins left="0.11811023622047245" right="0.11811023622047245" top="0.15748031496062992" bottom="0.15748031496062992" header="0" footer="0"/>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19</vt:i4>
      </vt:variant>
    </vt:vector>
  </HeadingPairs>
  <TitlesOfParts>
    <vt:vector size="30" baseType="lpstr">
      <vt:lpstr>Tabella Articolo 3</vt:lpstr>
      <vt:lpstr>Allegato A1_Elenco interventi</vt:lpstr>
      <vt:lpstr>Allegato_A2_Anticip_Del_57-24</vt:lpstr>
      <vt:lpstr>Allegato_A3_Anticip_Del_42-24</vt:lpstr>
      <vt:lpstr>Allegato A4_Anticip_Del_79-21</vt:lpstr>
      <vt:lpstr>Allegato A5  - Fondo di Rotazio</vt:lpstr>
      <vt:lpstr>Allegato B__Piano fin. accordo</vt:lpstr>
      <vt:lpstr>All.B1–Piano fin.int quota FSC</vt:lpstr>
      <vt:lpstr>Allegato_B2_Anticip_Del_57-24</vt:lpstr>
      <vt:lpstr>Allegato_B3_Anticip_Del_42-24</vt:lpstr>
      <vt:lpstr>All.B4–Piano fin.int quota FdR</vt:lpstr>
      <vt:lpstr>'All.B1–Piano fin.int quota FSC'!Area_stampa</vt:lpstr>
      <vt:lpstr>'All.B4–Piano fin.int quota FdR'!Area_stampa</vt:lpstr>
      <vt:lpstr>'Allegato A1_Elenco interventi'!Area_stampa</vt:lpstr>
      <vt:lpstr>'Allegato A5  - Fondo di Rotazio'!Area_stampa</vt:lpstr>
      <vt:lpstr>'Allegato B__Piano fin. accordo'!Area_stampa</vt:lpstr>
      <vt:lpstr>'Allegato_A2_Anticip_Del_57-24'!Area_stampa</vt:lpstr>
      <vt:lpstr>'Allegato_A3_Anticip_Del_42-24'!Area_stampa</vt:lpstr>
      <vt:lpstr>'Allegato_B2_Anticip_Del_57-24'!Area_stampa</vt:lpstr>
      <vt:lpstr>'Allegato_B3_Anticip_Del_42-24'!Area_stampa</vt:lpstr>
      <vt:lpstr>'Tabella Articolo 3'!Area_stampa</vt:lpstr>
      <vt:lpstr>'All.B1–Piano fin.int quota FSC'!Titoli_stampa</vt:lpstr>
      <vt:lpstr>'All.B4–Piano fin.int quota FdR'!Titoli_stampa</vt:lpstr>
      <vt:lpstr>'Allegato A1_Elenco interventi'!Titoli_stampa</vt:lpstr>
      <vt:lpstr>'Allegato A4_Anticip_Del_79-21'!Titoli_stampa</vt:lpstr>
      <vt:lpstr>'Allegato A5  - Fondo di Rotazio'!Titoli_stampa</vt:lpstr>
      <vt:lpstr>'Allegato_A2_Anticip_Del_57-24'!Titoli_stampa</vt:lpstr>
      <vt:lpstr>'Allegato_A3_Anticip_Del_42-24'!Titoli_stampa</vt:lpstr>
      <vt:lpstr>'Allegato_B2_Anticip_Del_57-24'!Titoli_stampa</vt:lpstr>
      <vt:lpstr>'Allegato_B3_Anticip_Del_42-24'!Titoli_stampa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Iannini</dc:creator>
  <cp:lastModifiedBy>Giorgio Santilli</cp:lastModifiedBy>
  <cp:lastPrinted>2024-09-17T18:48:30Z</cp:lastPrinted>
  <dcterms:created xsi:type="dcterms:W3CDTF">2023-10-19T10:08:19Z</dcterms:created>
  <dcterms:modified xsi:type="dcterms:W3CDTF">2024-09-19T21:47:43Z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2024-09-11T14:49:30Z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ab4653f9-dce1-46fd-a612-8e342c8dc316</vt:lpwstr>
  </property>
  <property fmtid="{D5CDD505-2E9C-101B-9397-08002B2CF9AE}" pid="8" name="MSIP_Label_5097a60d-5525-435b-8989-8eb48ac0c8cd_ContentBits">
    <vt:lpwstr>0</vt:lpwstr>
  </property>
</Properties>
</file>